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mc:AlternateContent xmlns:mc="http://schemas.openxmlformats.org/markup-compatibility/2006">
    <mc:Choice Requires="x15">
      <x15ac:absPath xmlns:x15ac="http://schemas.microsoft.com/office/spreadsheetml/2010/11/ac" url="C:\Users\Javier\Desktop\Inicio Curso 25-26\Programaciones 25-26\"/>
    </mc:Choice>
  </mc:AlternateContent>
  <xr:revisionPtr revIDLastSave="2" documentId="11_CFC49C2575E0F67269F4686F84962C54429D0F22" xr6:coauthVersionLast="47" xr6:coauthVersionMax="47" xr10:uidLastSave="{8B5E6EB8-F5D8-4241-8CC7-4404DBCC35C2}"/>
  <bookViews>
    <workbookView xWindow="0" yWindow="0" windowWidth="9720" windowHeight="7500" tabRatio="776" firstSheet="1" activeTab="1"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externalReferences>
    <externalReference r:id="rId13"/>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4" l="1"/>
  <c r="E17" i="4"/>
  <c r="E18" i="4"/>
  <c r="E19" i="4"/>
  <c r="E20" i="4"/>
  <c r="E21" i="4"/>
  <c r="A15" i="17"/>
  <c r="E15" i="17"/>
  <c r="H15" i="17"/>
  <c r="E2" i="17" l="1"/>
  <c r="E3" i="17"/>
  <c r="E4" i="17"/>
  <c r="E5" i="17"/>
  <c r="E6" i="17"/>
  <c r="E7" i="17"/>
  <c r="E8" i="17"/>
  <c r="E9" i="17"/>
  <c r="E10" i="17"/>
  <c r="E11" i="17"/>
  <c r="E12" i="17"/>
  <c r="E13" i="17"/>
  <c r="E14" i="17"/>
  <c r="E16" i="17"/>
  <c r="E17" i="17"/>
  <c r="E18" i="17"/>
  <c r="E19" i="17"/>
  <c r="E20" i="17"/>
  <c r="E21" i="17"/>
  <c r="E22" i="17"/>
  <c r="E23" i="17"/>
  <c r="E24" i="17"/>
  <c r="E25" i="17"/>
  <c r="E26" i="4"/>
  <c r="E27" i="4"/>
  <c r="E28" i="4"/>
  <c r="E29" i="4"/>
  <c r="E14" i="4"/>
  <c r="E7" i="4"/>
  <c r="E6" i="4"/>
  <c r="B3" i="17" l="1"/>
  <c r="B4" i="16" l="1"/>
  <c r="F4" i="16" s="1"/>
  <c r="H25" i="17" l="1"/>
  <c r="C25" i="17"/>
  <c r="B25" i="17" s="1"/>
  <c r="A25" i="17" s="1"/>
  <c r="H23" i="17"/>
  <c r="C23" i="17"/>
  <c r="B23" i="17" s="1"/>
  <c r="A23" i="17" s="1"/>
  <c r="H21" i="17"/>
  <c r="C21" i="17"/>
  <c r="B21" i="17" s="1"/>
  <c r="A21" i="17" s="1"/>
  <c r="H19" i="17"/>
  <c r="C19" i="17"/>
  <c r="B19" i="17" s="1"/>
  <c r="A19" i="17" s="1"/>
  <c r="H17" i="17"/>
  <c r="C17" i="17"/>
  <c r="B17" i="17" s="1"/>
  <c r="A17" i="17" s="1"/>
  <c r="H13" i="17"/>
  <c r="C13" i="17"/>
  <c r="B13" i="17" s="1"/>
  <c r="H11" i="17"/>
  <c r="C11" i="17"/>
  <c r="B11" i="17" s="1"/>
  <c r="A11" i="17" s="1"/>
  <c r="H9" i="17"/>
  <c r="C9" i="17"/>
  <c r="B9" i="17" s="1"/>
  <c r="A9" i="17" s="1"/>
  <c r="H7" i="17"/>
  <c r="C7" i="17"/>
  <c r="B7" i="17" s="1"/>
  <c r="A7" i="17" s="1"/>
  <c r="C5" i="17"/>
  <c r="B5" i="17" s="1"/>
  <c r="A5" i="17" s="1"/>
  <c r="H5" i="17"/>
  <c r="A3" i="17"/>
  <c r="A2" i="17"/>
  <c r="A4" i="17"/>
  <c r="A6" i="17"/>
  <c r="A8" i="17"/>
  <c r="A10" i="17"/>
  <c r="A12" i="17"/>
  <c r="A14" i="17"/>
  <c r="A16" i="17"/>
  <c r="A18" i="17"/>
  <c r="A20" i="17"/>
  <c r="A22" i="17"/>
  <c r="A24" i="17"/>
  <c r="H2" i="17"/>
  <c r="H3" i="17"/>
  <c r="H4" i="17"/>
  <c r="H6" i="17"/>
  <c r="H8" i="17"/>
  <c r="H10" i="17"/>
  <c r="H12" i="17"/>
  <c r="H14" i="17"/>
  <c r="H16" i="17"/>
  <c r="H18" i="17"/>
  <c r="H20" i="17"/>
  <c r="H22" i="17"/>
  <c r="H24" i="17"/>
  <c r="B14" i="16"/>
  <c r="F14" i="16" s="1"/>
  <c r="B13" i="16"/>
  <c r="F13" i="16" s="1"/>
  <c r="B12" i="16"/>
  <c r="F12" i="16" s="1"/>
  <c r="B11" i="16"/>
  <c r="F11" i="16" s="1"/>
  <c r="B10" i="16"/>
  <c r="F10" i="16" s="1"/>
  <c r="B9" i="16"/>
  <c r="F9" i="16" s="1"/>
  <c r="B3" i="16"/>
  <c r="F3" i="16" s="1"/>
  <c r="B5" i="16"/>
  <c r="F5" i="16" s="1"/>
  <c r="B6" i="16"/>
  <c r="F6" i="16" s="1"/>
  <c r="B7" i="16"/>
  <c r="F7" i="16" s="1"/>
  <c r="B8" i="16"/>
  <c r="F8" i="16" s="1"/>
  <c r="E3" i="4"/>
  <c r="E4" i="4"/>
  <c r="E5" i="4"/>
  <c r="E8" i="4"/>
  <c r="E9" i="4"/>
  <c r="E10" i="4"/>
  <c r="E11" i="4"/>
  <c r="E12" i="4"/>
  <c r="E13" i="4"/>
  <c r="E15" i="4"/>
  <c r="E22" i="4"/>
  <c r="E23" i="4"/>
  <c r="E24" i="4"/>
  <c r="E25" i="4"/>
  <c r="A13" i="17"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<sst xmlns="http://schemas.openxmlformats.org/spreadsheetml/2006/main" count="699" uniqueCount="375">
  <si>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</si>
  <si>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</si>
  <si>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</si>
  <si>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</si>
  <si>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</si>
  <si>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</si>
  <si>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</si>
  <si>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</si>
  <si>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Centro</t>
  </si>
  <si>
    <t>Colegio Puente</t>
  </si>
  <si>
    <t>Los materiales y recursos didácticos que se vayan a utilizar.</t>
  </si>
  <si>
    <t>Departamento</t>
  </si>
  <si>
    <t>Religión</t>
  </si>
  <si>
    <t>Los procedimientos, instrumentos de evaluación y criterios de calificación del aprendizaje del alumnado, así como el procedimiento de actuación en caso de alumnos progreso no adecuado</t>
  </si>
  <si>
    <t>Etapa</t>
  </si>
  <si>
    <t>Primaria</t>
  </si>
  <si>
    <t xml:space="preserve">Las medidas de atención a la diversidad del curso de la etapa correspondiente. </t>
  </si>
  <si>
    <t>Asignatura</t>
  </si>
  <si>
    <t>Curso</t>
  </si>
  <si>
    <t>4º</t>
  </si>
  <si>
    <t>Profesor</t>
  </si>
  <si>
    <t>Javier López Campo-Cossío</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</si>
  <si>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</si>
  <si>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</si>
  <si>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</si>
  <si>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</si>
  <si>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</si>
  <si>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</si>
  <si>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</si>
  <si>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</si>
  <si>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</si>
  <si>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</si>
  <si>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</si>
  <si>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</si>
  <si>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</si>
  <si>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</si>
  <si>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</si>
  <si>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</si>
  <si>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</si>
  <si>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</si>
  <si>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</si>
  <si>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</si>
  <si>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</si>
  <si>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</si>
  <si>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</si>
  <si>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</si>
  <si>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</si>
  <si>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</si>
  <si>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</si>
  <si>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</si>
  <si>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</si>
  <si>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</si>
  <si>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</si>
  <si>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</si>
  <si>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</si>
  <si>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</si>
  <si>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</si>
  <si>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</si>
  <si>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</si>
  <si>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</si>
  <si>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</si>
  <si>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</si>
  <si>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</si>
  <si>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</si>
  <si>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</si>
  <si>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</si>
  <si>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</si>
  <si>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</si>
  <si>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</si>
  <si>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</si>
  <si>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</si>
  <si>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</si>
  <si>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</si>
  <si>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</si>
  <si>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</si>
  <si>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</si>
  <si>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</si>
  <si>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</si>
  <si>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</si>
  <si>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</si>
  <si>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</si>
  <si>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</si>
  <si>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</si>
  <si>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</si>
  <si>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</si>
  <si>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</si>
  <si>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</si>
  <si>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</si>
  <si>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</si>
  <si>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</si>
  <si>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</si>
  <si>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</si>
  <si>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</si>
  <si>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</si>
  <si>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</si>
  <si>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</si>
  <si>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</si>
  <si>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</si>
  <si>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</si>
  <si>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</si>
  <si>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</si>
  <si>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</si>
  <si>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</si>
  <si>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</si>
  <si>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</si>
  <si>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</si>
  <si>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</si>
  <si>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</si>
  <si>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</si>
  <si>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</si>
  <si>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</si>
  <si>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</si>
  <si>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</si>
  <si>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</si>
  <si>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</si>
  <si>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</si>
  <si>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</si>
  <si>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</si>
  <si>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</si>
  <si>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</si>
  <si>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</si>
  <si>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</si>
  <si>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</si>
  <si>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</si>
  <si>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</si>
  <si>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</si>
  <si>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</si>
  <si>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</si>
  <si>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</si>
  <si>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</si>
  <si>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</si>
  <si>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</si>
  <si>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</si>
  <si>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</si>
  <si>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</si>
  <si>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</si>
  <si>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</si>
  <si>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</si>
  <si>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</si>
  <si>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</si>
  <si>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</si>
  <si>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</si>
  <si>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</si>
  <si>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</si>
  <si>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</si>
  <si>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</si>
  <si>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</si>
  <si>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</si>
  <si>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</si>
  <si>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</si>
  <si>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</si>
  <si>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</si>
  <si>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</si>
  <si>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</si>
  <si>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</si>
  <si>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</si>
  <si>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</si>
  <si>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</si>
  <si>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identificar y expresar los elementos clave de la dignidad y la identidad personal en situaciones vitales cercanas, a través de biografías inspiradoras y relatos bíblicos de alcance antropológico, para ir conformando la propia identidad y sus relaciones con autonomía, responsabilidad y empatía.</t>
  </si>
  <si>
    <t>CCL1, CCL3, CD1, CD4, CPSAA1, CPSAA2, CPSAA4, CPSAA5, CE2, CE3, CCEC3.</t>
  </si>
  <si>
    <t>Descubrir, reconocer y estimar la dimensión socioemocional expresada en la participación en diferentes estructuras de pertenencia, desarrollando destrezas y actitudes sociales teniendo en cuenta algunos principios generales de la ética cristiana, para la mejora de la convivencia y la sostenibilidad del planeta.</t>
  </si>
  <si>
    <t>CCL2, CCL5, CP3, STEM5, CD3, CPSAA3, CC1, CC2</t>
  </si>
  <si>
    <t>Identificar e interpretar las situaciones que perjudican o mejoran la buena convivencia, analizándolas con las claves personales y sociales de la propuesta cristiana, para fomentar el crecimiento moral, la cooperación con los demás y el desarrollo de valores orientados al bien común.</t>
  </si>
  <si>
    <t>CCL1, CCL5, STEM3, CD1, CPSAA3, CC3, CC4, CE1, CCEC3.</t>
  </si>
  <si>
    <t>Comprender y admirar el patrimonio cultural en algunas de sus expresiones más significativas, disfrutando de su contemplación, analizando el universo simbólico y vital que transmiten, para valorar la propia identidad cultural, promover el diálogo intercultural y generar creaciones artísticas.</t>
  </si>
  <si>
    <t>CCL4, CP3, CD2, CD3, CC3, CCEC1, CCEC2, CCEC4.</t>
  </si>
  <si>
    <t>Explorar, desarrollar y apreciar la propia interioridad y experiencia espiritual, reconociéndola en las propias emociones, afectos, símbolos y creencias, conociendo la experiencia de personajes relevantes de la tradición judeocristiana y de otras religiones, para favorecer el autoconocimiento personal, entender las vivencias de los otros y promover el diálogo y el respeto entre las diferentes tradiciones religiosas.</t>
  </si>
  <si>
    <t>CCL1, CPSAA1, CPSAA3, CPSAA5, CC3, CE2, CCEC1, CCEC3.</t>
  </si>
  <si>
    <t>Comprender los contenidos básicos del cristianismo, valorando su contribución a la sociedad, para disponer de una síntesis personal que permita dialogar, desde la propia identidad social y cultural, con otras tradiciones religiosas y áreas de conocimiento.</t>
  </si>
  <si>
    <t>CCL2, CCL3, STEM4, CD1, CPSAA4, CPSAA5, CC1, CC4, CE3, CCEC1.</t>
  </si>
  <si>
    <t>Cod. Criterio</t>
  </si>
  <si>
    <t>Cod. Comp</t>
  </si>
  <si>
    <t>Criterios de evaluación según 
Decreto 66/2022</t>
  </si>
  <si>
    <t>Concrección del criterio para el curso 3º
(Sin cambios respecto a la Orden)</t>
  </si>
  <si>
    <t>Ponderación total</t>
  </si>
  <si>
    <t>01.01</t>
  </si>
  <si>
    <t>Reconocer y expresar a través de composiciones orales, escritas y artísticas los elementos clave de la dignidad y la identidad personal, relacionándolas con diferentes situaciones vitales, teniendo en cuenta biografías y relatos bíblicos de vocación y misión.</t>
  </si>
  <si>
    <t>01.02</t>
  </si>
  <si>
    <t>Desarrollar sensibilidad sobre el valor de la vida y de la igual dignidad del ser humano, y su papel en el cuidado de la naturaleza, tomando como modelo personajes bíblicos y de la tradición cristiana.</t>
  </si>
  <si>
    <t>02.01</t>
  </si>
  <si>
    <t>Adquirir destrezas y habilidades sociales que potencien su inclusión en el grupo y entornos culturales cercanos, a través de la lectura de pasajes bíblicos del Nuevo Testamento y el análisis de comportamientos de cuidado, responsabilidad, solidaridad y perdón.</t>
  </si>
  <si>
    <t>02.02</t>
  </si>
  <si>
    <t>Apreciar las relaciones sociales como fuente de felicidad y desarrollo personal, tomando como punto de partida los relatos sobre la comunidad de Jesús de Nazaret, los Apóstoles y la Iglesia, asumiendo responsabilidades en el cuidado de las personas y del planeta.</t>
  </si>
  <si>
    <t>03.01</t>
  </si>
  <si>
    <t>Colaborar y promover con los demás el análisis de situaciones que perjudican o mejoran la convivencia y la puesta en marcha de acciones responsables que favorezcan la construcción de un mundo más equitativo e inclusivo.</t>
  </si>
  <si>
    <t>03.02</t>
  </si>
  <si>
    <t>Distinguir algunos de los valores propios del cristianismo y su presentación en pasajes de los evangelios, para aplicar la cooperación y la mediación, la resolución pacífica de conflictos y la construcción del bien común en situaciones cercanas.</t>
  </si>
  <si>
    <t>04.01</t>
  </si>
  <si>
    <t>Admirar diferentes expresiones del patrimonio cultural y de la religiosidad popular, reconociendo su belleza y su significado religioso y su vinculación con textos bíblicos, valorando su aportación a la identidad cultural.</t>
  </si>
  <si>
    <t>04.02</t>
  </si>
  <si>
    <t>Observar en las celebraciones litúrgicas, los espacios sagrados y los sacramentos de la Iglesia elementos esenciales del cristianismo, poniéndolos en relación con la vida de Jesús y la tradición de la Iglesia.</t>
  </si>
  <si>
    <t>05.01</t>
  </si>
  <si>
    <t>Reconocer y valorar el encuentro con los demás como oportunidad para el desarrollo de la propia interioridad, teniendo como referencia los encuentros de Jesús de Nazaret.</t>
  </si>
  <si>
    <t>05.02</t>
  </si>
  <si>
    <t>Identificar las virtudes y actitudes que ayudan a un crecimiento personal y espiritual, a través del autoconocimiento y del acceso a otras experiencias de personajes de la tradición cristiana.</t>
  </si>
  <si>
    <t>06.01</t>
  </si>
  <si>
    <t>Comprender la importancia de la alianza de Dios con el pueblo de Israel que tiene su continuación en Jesucristo, y sus aportaciones sociales y culturales en la historia.</t>
  </si>
  <si>
    <t>06.02</t>
  </si>
  <si>
    <t>Valorar la Iglesia como comunidad que ha continuado con la misión de Jesús resucitado, desde las primeras comunidades cristianas hasta la actualidad, reconociendo sus celebraciones, tradiciones y contribuciones sociales.</t>
  </si>
  <si>
    <t>Cod.Logro</t>
  </si>
  <si>
    <t>Criterio / Subcriterio</t>
  </si>
  <si>
    <t>Cod-Subcrt</t>
  </si>
  <si>
    <t>Ponderación parcial</t>
  </si>
  <si>
    <t>Ponderación global</t>
  </si>
  <si>
    <t>Comprobar si esta</t>
  </si>
  <si>
    <t>01.01 Reconocer y expresar a través de composiciones orales, escritas y artísticas los elementos clave de la dignidad y la identidad personal, relacionándolas con diferentes situaciones vitales, teniendo en cuenta biografías y relatos bíblicos de vocación y misión.</t>
  </si>
  <si>
    <t>01.01.01</t>
  </si>
  <si>
    <t>01.01.01 Reconocer y expresar a través de composiciones orales, escritas y artísticas los elementos clave de la dignidad y la identidad personal, relacionándolas con diferentes situaciones vitales, teniendo en cuenta biografías y relatos bíblicos de vocación y misión.</t>
  </si>
  <si>
    <t>01.02 Desarrollar sensibilidad sobre el valor de la vida y de la igual dignidad del ser humano, y su papel en el cuidado de la naturaleza, tomando como modelo personajes bíblicos y de la tradición cristiana.</t>
  </si>
  <si>
    <t>01.02.01 Desarrollar sensibilidad sobre el valor de la vida y de la igual dignidad del ser humano, y su papel en el cuidado de la naturaleza, tomando como modelo personajes bíblicos y de la tradición cristiana.</t>
  </si>
  <si>
    <t>02.01 Adquirir destrezas y habilidades sociales que potencien su inclusión en el grupo y entornos culturales cercanos, a través de la lectura de pasajes bíblicos del Nuevo Testamento y el análisis de comportamientos de cuidado, responsabilidad, solidaridad y perdón.</t>
  </si>
  <si>
    <t>02.01.01 Adquirir destrezas y habilidades sociales que potencien su inclusión en el grupo y entornos culturales cercanos, a través de la lectura de pasajes bíblicos del Nuevo Testamento y el análisis de comportamientos de cuidado, responsabilidad, solidaridad y perdón.</t>
  </si>
  <si>
    <t>02.02 Apreciar las relaciones sociales como fuente de felicidad y desarrollo personal, tomando como punto de partida los relatos sobre la comunidad de Jesús de Nazaret, los Apóstoles y la Iglesia, asumiendo responsabilidades en el cuidado de las personas y del planeta.</t>
  </si>
  <si>
    <t>02.02.01 Apreciar las relaciones sociales como fuente de felicidad y desarrollo personal, tomando como punto de partida los relatos sobre la comunidad de Jesús de Nazaret, los Apóstoles y la Iglesia, asumiendo responsabilidades en el cuidado de las personas y del planeta.</t>
  </si>
  <si>
    <t>03.01 Colaborar y promover con los demás el análisis de situaciones que perjudican o mejoran la convivencia y la puesta en marcha de acciones responsables que favorezcan la construcción de un mundo más equitativo e inclusivo.</t>
  </si>
  <si>
    <t>03.01.01 Colaborar y promover con los demás el análisis de situaciones que perjudican o mejoran la convivencia y la puesta en marcha de acciones responsables que favorezcan la construcción de un mundo más equitativo e inclusivo.</t>
  </si>
  <si>
    <t>03.02 Distinguir algunos de los valores propios del cristianismo y su presentación en pasajes de los evangelios, para aplicar la cooperación y la mediación, la resolución pacífica de conflictos y la construcción del bien común en situaciones cercanas.</t>
  </si>
  <si>
    <t>03.02.01 Distinguir algunos de los valores propios del cristianismo y su presentación en pasajes de los evangelios, para aplicar la cooperación y la mediación, la resolución pacífica de conflictos y la construcción del bien común en situaciones cercanas.</t>
  </si>
  <si>
    <t>04.01 Admirar diferentes expresiones del patrimonio cultural y de la religiosidad popular, reconociendo su belleza y su significado religioso y su vinculación con textos bíblicos, valorando su aportación a la identidad cultural.</t>
  </si>
  <si>
    <t>04.01.01</t>
  </si>
  <si>
    <t>04.01.01 Admirar diferentes expresiones del patrimonio cultural y de la religiosidad popular, reconociendo su belleza y su significado religioso y su vinculación con textos bíblicos, valorando su aportación a la identidad cultural.</t>
  </si>
  <si>
    <t>04.02 Observar en las celebraciones litúrgicas, los espacios sagrados y los sacramentos de la Iglesia elementos esenciales del cristianismo, poniéndolos en relación con la vida de Jesús y la tradición de la Iglesia.</t>
  </si>
  <si>
    <t>04.02.01 Observar en las celebraciones litúrgicas, los espacios sagrados y los sacramentos de la Iglesia elementos esenciales del cristianismo, poniéndolos en relación con la vida de Jesús y la tradición de la Iglesia.</t>
  </si>
  <si>
    <t>05.01 Reconocer y valorar el encuentro con los demás como oportunidad para el desarrollo de la propia interioridad, teniendo como referencia los encuentros de Jesús de Nazaret.</t>
  </si>
  <si>
    <t>05.01.01 Reconocer y valorar el encuentro con los demás como oportunidad para el desarrollo de la propia interioridad, teniendo como referencia los encuentros de Jesús de Nazaret.</t>
  </si>
  <si>
    <t>05.02 Identificar las virtudes y actitudes que ayudan a un crecimiento personal y espiritual, a través del autoconocimiento y del acceso a otras experiencias de personajes de la tradición cristiana.</t>
  </si>
  <si>
    <t>05.02.01 Identificar las virtudes y actitudes que ayudan a un crecimiento personal y espiritual, a través del autoconocimiento y del acceso a otras experiencias de personajes de la tradición cristiana.</t>
  </si>
  <si>
    <t>06.01 Comprender la importancia de la alianza de Dios con el pueblo de Israel que tiene su continuación en Jesucristo, y sus aportaciones sociales y culturales en la historia.</t>
  </si>
  <si>
    <t>06.01.01 Comprender la importancia de la alianza de Dios con el pueblo de Israel que tiene su continuación en Jesucristo, y sus aportaciones sociales y culturales en la historia.</t>
  </si>
  <si>
    <t>06.02 Valorar la Iglesia como comunidad que ha continuado con la misión de Jesús resucitado, desde las primeras comunidades cristianas hasta la actualidad, reconociendo sus celebraciones, tradiciones y contribuciones sociales.</t>
  </si>
  <si>
    <t>06.02.01 Valorar la Iglesia como comunidad que ha continuado con la misión de Jesús resucitado, desde las primeras comunidades cristianas hasta la actualidad, reconociendo sus celebraciones, tradiciones y contribuciones sociales.</t>
  </si>
  <si>
    <t>Saberes básicos según Decreto 66/2022</t>
  </si>
  <si>
    <t>Concreción del saber para el curso</t>
  </si>
  <si>
    <t>Concrección del saber básico para otros cursos</t>
  </si>
  <si>
    <t>Nivel1</t>
  </si>
  <si>
    <t>Nivel2</t>
  </si>
  <si>
    <t>Nivel3</t>
  </si>
  <si>
    <t>(Sin cambios)</t>
  </si>
  <si>
    <t>Verificación Impartido</t>
  </si>
  <si>
    <t>3º Primaria</t>
  </si>
  <si>
    <t>4º Primaria</t>
  </si>
  <si>
    <t>A. Identidad personal y relaciones en diálogo con el mensaje cristiano.</t>
  </si>
  <si>
    <t>A1 - La centralidad de la persona en el mensaje cristiano.</t>
  </si>
  <si>
    <t>A2 - La dignidad del ser humano.</t>
  </si>
  <si>
    <t>A3 - Relatos bíblicos de vocación y misión.</t>
  </si>
  <si>
    <t>A4 - La importancia de la familia y la comunidad como fuente de felicidad.</t>
  </si>
  <si>
    <t>A5 - Técnicas de mediación para la resolución pacífica de conflictos a la luz del Evangelio.</t>
  </si>
  <si>
    <t>A6 - Las relaciones con los otros como oportunidad de autoconocimiento y crecimiento personal.</t>
  </si>
  <si>
    <t>A7 - Toma de conciencia de la experiencia personal y del modo de relacionarnos con los demás y con Dios.</t>
  </si>
  <si>
    <t>B. Cosmovisiones, tradición cristiana y cultura.</t>
  </si>
  <si>
    <t>B1 - Identificación de diversos símbolos y tradiciones religiosas, en torno al calendario litúrgico y los sacramentos.</t>
  </si>
  <si>
    <t>B2 - Transmisión del sentimiento religioso a través de la música y las artes.</t>
  </si>
  <si>
    <t>B3 - La importancia de la alianza de Dios con el pueblo de Israel.</t>
  </si>
  <si>
    <t>B4 - La relación de Jesús con las personas de su tiempo.</t>
  </si>
  <si>
    <t>B5 - Jesús anuncia el Reino de Dios: fraternidad y misericordia.</t>
  </si>
  <si>
    <t>B6 - Relatos bíblicos que describen la vida de Jesús de Nazaret con los Apóstoles y las primeras comunidades cristianas.</t>
  </si>
  <si>
    <t>B7 - María, Madre de la Iglesia.</t>
  </si>
  <si>
    <t>B8 - La Iglesia, Pueblo de Dios, como comunidad que vive y celebra. El sacramento de la Eucaristía.</t>
  </si>
  <si>
    <t>B9 - Aprecio de la importancia de vivir la fe en comunidad para la persona creyente.</t>
  </si>
  <si>
    <t>B10 - La importancia del perdón para la construcción de relaciones sociales sólidas, solidarias y fraternas. El sacramento de la reconciliación.</t>
  </si>
  <si>
    <t>B11 - Tipos de oración: características y diferencias.</t>
  </si>
  <si>
    <t>B12 - Obras artísticas que representan momentos de la tradición bíblica y que son configuradoras de su identidad cultural.</t>
  </si>
  <si>
    <t>B13 - Valor cultural y artístico del patrimonio de la diócesis.</t>
  </si>
  <si>
    <t>C. Habitar el mundo plural y diverso para construir la casa común.</t>
  </si>
  <si>
    <t>C1 - Habitar el mundo plural y diverso para construir la casa común.</t>
  </si>
  <si>
    <t>C2 - La propuesta moral cristiana para la vida en sociedad.</t>
  </si>
  <si>
    <t>C3 - Hábitos y actividades para el logro de los objetivos de desarrollo sostenible a la luz de la ética cristiana.</t>
  </si>
  <si>
    <t>C4 - Ética del cuidado: la responsabilidad, la compasión, el perdón y el amor.</t>
  </si>
  <si>
    <t>C5 - Una mirada cristiana a la realidad: la toma de conciencia de las situaciones sociales injustas.</t>
  </si>
  <si>
    <t>C6 - Proyectos de servicio y solidaridad promovidos por la Iglesia.</t>
  </si>
  <si>
    <t>C7 - Actitudes de respeto e inclusión para crear entornos de convivencia intercultural.</t>
  </si>
  <si>
    <t>UP</t>
  </si>
  <si>
    <t>Nombre</t>
  </si>
  <si>
    <t>Inicio</t>
  </si>
  <si>
    <t>Fin</t>
  </si>
  <si>
    <t>Metodologías</t>
  </si>
  <si>
    <t>Contribución  a objetivos del centro</t>
  </si>
  <si>
    <t>Saberes básicos</t>
  </si>
  <si>
    <t>Subcriterio</t>
  </si>
  <si>
    <t>Instrumetro evaluación</t>
  </si>
  <si>
    <t>Notas</t>
  </si>
  <si>
    <t>Dios nos perdona</t>
  </si>
  <si>
    <t>Septiembre</t>
  </si>
  <si>
    <t>Diciembre</t>
  </si>
  <si>
    <t xml:space="preserve"> </t>
  </si>
  <si>
    <t>Magistral</t>
  </si>
  <si>
    <t>Prueba escrita</t>
  </si>
  <si>
    <t>Aprendizaje Cooperativo</t>
  </si>
  <si>
    <t>Trabajo individual</t>
  </si>
  <si>
    <t>Tutorización entre iguales</t>
  </si>
  <si>
    <t>Observación</t>
  </si>
  <si>
    <t>Aprendizaje Basado en Competencias</t>
  </si>
  <si>
    <t>Jesús nos ama</t>
  </si>
  <si>
    <t>Enero</t>
  </si>
  <si>
    <t>Marzo</t>
  </si>
  <si>
    <t>Jesús no anima a seguirlo</t>
  </si>
  <si>
    <t>Abril</t>
  </si>
  <si>
    <t>Junio</t>
  </si>
  <si>
    <t>SA</t>
  </si>
  <si>
    <t>Duración</t>
  </si>
  <si>
    <t>Temp.</t>
  </si>
  <si>
    <t>Vinculación con otras asignaturas o UP</t>
  </si>
  <si>
    <t>Recursos específicos</t>
  </si>
  <si>
    <t>Indicador de logro evaluable</t>
  </si>
  <si>
    <t>Observaciones</t>
  </si>
  <si>
    <t>Hay que cuidarse</t>
  </si>
  <si>
    <t>1 sesión</t>
  </si>
  <si>
    <t>UP1</t>
  </si>
  <si>
    <t>Conocimiento del medio</t>
  </si>
  <si>
    <t>Libros de texto</t>
  </si>
  <si>
    <t>Matemáticas</t>
  </si>
  <si>
    <t>ABP</t>
  </si>
  <si>
    <t>Sala informática</t>
  </si>
  <si>
    <t>Trabajo equipo</t>
  </si>
  <si>
    <t>Lengua</t>
  </si>
  <si>
    <t>Proyector</t>
  </si>
  <si>
    <t>Presentación</t>
  </si>
  <si>
    <t>Educación Artística</t>
  </si>
  <si>
    <t>Flipped Classroom</t>
  </si>
  <si>
    <t>Fotocopias y cuaderno</t>
  </si>
  <si>
    <t>Cartulina, tijeras, pegamento y utiles de escritura</t>
  </si>
  <si>
    <t>Pensar antes de consumir</t>
  </si>
  <si>
    <t>UP2</t>
  </si>
  <si>
    <t>Valorar las diferencias</t>
  </si>
  <si>
    <t>UP3</t>
  </si>
  <si>
    <t>Materiales y recursos didácticos:</t>
  </si>
  <si>
    <t>Digital</t>
  </si>
  <si>
    <t>Finalidad</t>
  </si>
  <si>
    <t>Temporalización</t>
  </si>
  <si>
    <t>Libro de texto</t>
  </si>
  <si>
    <t>No</t>
  </si>
  <si>
    <t>Acceder al contenido</t>
  </si>
  <si>
    <t>Todo el curso</t>
  </si>
  <si>
    <t>Cuaderno del alumno</t>
  </si>
  <si>
    <t>Trabajar las actividades</t>
  </si>
  <si>
    <t>Murales</t>
  </si>
  <si>
    <t>Accecer al contenido</t>
  </si>
  <si>
    <t>Audios y audivisuales</t>
  </si>
  <si>
    <t>Sí</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</si>
  <si>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</si>
  <si>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</si>
  <si>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</si>
  <si>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</si>
  <si>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</si>
  <si>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</si>
  <si>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</si>
  <si>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</si>
  <si>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</si>
  <si>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</si>
  <si>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</si>
  <si>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</si>
  <si>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</si>
  <si>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</si>
  <si>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</si>
  <si>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</si>
  <si>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</si>
  <si>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</si>
  <si>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</si>
  <si>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</si>
  <si>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</si>
  <si>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</si>
  <si>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</si>
  <si>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</si>
  <si>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</si>
  <si>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</si>
  <si>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</si>
  <si>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</si>
  <si>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</si>
  <si>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Instrumentos eval</t>
  </si>
  <si>
    <t>Prueba oral</t>
  </si>
  <si>
    <t>Gamificación</t>
  </si>
  <si>
    <t>Aprendizaje basado en problemas</t>
  </si>
  <si>
    <t>Design Thinking</t>
  </si>
  <si>
    <t>Autoevaluación</t>
  </si>
  <si>
    <t>Prueba práctica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</si>
</sst>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2">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sz val="11"/>
      <color theme="1"/>
      <name val="Calibri"/>
      <scheme val="minor"/>
    </font>
  </fonts>
  <fills count="8">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s>
  <borders count="16">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s>
  <cellStyleXfs count="2">
    <xf numFmtId="0" fontId="0" fillId="0" borderId="0"/>
    <xf numFmtId="9" fontId="4" fillId="0" borderId="0" applyFont="0" applyFill="0" applyBorder="0" applyAlignment="0" applyProtection="0"/>
  </cellStyleXfs>
  <cellXfs count="101">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5" xfId="1" quotePrefix="1" applyNumberFormat="1" applyFont="1" applyFill="1" applyBorder="1" applyAlignment="1">
      <alignment horizontal="center" vertical="center" wrapText="1"/>
    </xf>
    <xf numFmtId="10" fontId="0" fillId="0" borderId="15" xfId="1" applyNumberFormat="1" applyFont="1" applyFill="1" applyBorder="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5" borderId="0" xfId="0" applyFont="1" applyFill="1" applyAlignment="1">
      <alignment horizontal="center" vertical="center" wrapText="1"/>
    </xf>
    <xf numFmtId="0" fontId="0" fillId="4" borderId="0" xfId="0" applyFill="1"/>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10" fontId="5" fillId="0" borderId="0" xfId="1" applyNumberFormat="1" applyFont="1" applyFill="1" applyBorder="1" applyAlignment="1">
      <alignment horizontal="center" vertical="top" wrapText="1"/>
    </xf>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0" fontId="11" fillId="0" borderId="0" xfId="0" applyFont="1" applyAlignment="1">
      <alignment vertical="center"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cellXfs>
  <cellStyles count="2">
    <cellStyle name="Normal" xfId="0" builtinId="0"/>
    <cellStyle name="Porcentaje" xfId="1" builtinId="5"/>
  </cellStyles>
  <dxfs count="98">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4"/>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theme="4" tint="0.79998168889431442"/>
        </patternFill>
      </fill>
      <alignment horizontal="general" vertical="center"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indexed="65"/>
        </patternFill>
      </fill>
      <alignment horizontal="left" vertical="top" textRotation="0" wrapText="1" indent="0" justifyLastLine="0" shrinkToFit="0" readingOrder="0"/>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theme="9"/>
        <name val="Calibri"/>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bgColor theme="4" tint="0.79998168889431442"/>
        </patternFill>
      </fill>
    </dxf>
    <dxf>
      <fill>
        <patternFill>
          <bgColor theme="4" tint="0.79998168889431442"/>
        </patternFill>
      </fill>
    </dxf>
    <dxf>
      <font>
        <strike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590550</xdr:colOff>
      <xdr:row>1</xdr:row>
      <xdr:rowOff>219075</xdr:rowOff>
    </xdr:from>
    <xdr:to>
      <xdr:col>2</xdr:col>
      <xdr:colOff>1398613</xdr:colOff>
      <xdr:row>8</xdr:row>
      <xdr:rowOff>9323</xdr:rowOff>
    </xdr:to>
    <xdr:pic>
      <xdr:nvPicPr>
        <xdr:cNvPr id="3" name="Imagen 2">
          <a:extLst>
            <a:ext uri="{FF2B5EF4-FFF2-40B4-BE49-F238E27FC236}">
              <a16:creationId xmlns:a16="http://schemas.microsoft.com/office/drawing/2014/main" id="{AF0500FE-0E59-0C73-EAEB-0D130BD489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457200"/>
          <a:ext cx="2674963" cy="1952423"/>
        </a:xfrm>
        <a:prstGeom prst="rect">
          <a:avLst/>
        </a:prstGeom>
        <a:solidFill>
          <a:schemeClr val="bg1"/>
        </a:solidFill>
        <a:ln w="57150">
          <a:solidFill>
            <a:schemeClr val="bg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ucantabria-my.sharepoint.com/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D7" totalsRowShown="0" headerRowDxfId="97" dataDxfId="96" headerRowBorderDxfId="94" tableBorderDxfId="95">
  <autoFilter ref="A1:D7" xr:uid="{00000000-0009-0000-0100-000002000000}"/>
  <tableColumns count="4">
    <tableColumn id="1" xr3:uid="{00000000-0010-0000-0000-000001000000}" name="Cod." dataDxfId="93"/>
    <tableColumn id="2" xr3:uid="{00000000-0010-0000-0000-000002000000}" name="Competencia específica" dataDxfId="92"/>
    <tableColumn id="3" xr3:uid="{00000000-0010-0000-0000-000003000000}" name="Descriptores operativos" dataDxfId="91"/>
    <tableColumn id="4" xr3:uid="{00000000-0010-0000-0000-000004000000}" name="Ponderación" dataDxfId="90"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A2:G14" totalsRowShown="0" headerRowDxfId="86" dataDxfId="85">
  <autoFilter ref="A2:G14" xr:uid="{00000000-0009-0000-0100-000003000000}"/>
  <tableColumns count="7">
    <tableColumn id="2" xr3:uid="{00000000-0010-0000-0100-000002000000}" name="Cod. Criterio" dataDxfId="84"/>
    <tableColumn id="10" xr3:uid="{00000000-0010-0000-0100-00000A000000}" name="Cod. Comp" dataDxfId="83">
      <calculatedColumnFormula>VALUE(LEFT(Tabla3[[#This Row],[Cod. Criterio]],2))</calculatedColumnFormula>
    </tableColumn>
    <tableColumn id="3" xr3:uid="{00000000-0010-0000-0100-000003000000}" name="Criterios de evaluación según _x000a_Decreto 66/2022" dataDxfId="82"/>
    <tableColumn id="4" xr3:uid="{00000000-0010-0000-0100-000004000000}" name="Concrección del criterio para el curso 3º_x000a_(Sin cambios respecto a la Orden)" dataDxfId="81"/>
    <tableColumn id="5" xr3:uid="{00000000-0010-0000-0100-000005000000}" name="Ponderación" dataDxfId="80" dataCellStyle="Porcentaje"/>
    <tableColumn id="1" xr3:uid="{00000000-0010-0000-0100-000001000000}" name="Ponderación total" dataDxfId="79" dataCellStyle="Porcentaje">
      <calculatedColumnFormula>Tabla3[[#This Row],[Ponderación]]*VLOOKUP(B3,Tabla2[#All],4,TRUE)</calculatedColumnFormula>
    </tableColumn>
    <tableColumn id="7" xr3:uid="{00000000-0010-0000-0100-000007000000}" name="4º" dataDxfId="7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a35" displayName="Tabla35" ref="A1:H25" totalsRowShown="0" headerRowDxfId="74" dataDxfId="73">
  <autoFilter ref="A1:H25" xr:uid="{00000000-0009-0000-0100-000004000000}"/>
  <tableColumns count="8">
    <tableColumn id="1" xr3:uid="{00000000-0010-0000-0200-000001000000}" name="Cod. Comp" dataDxfId="72">
      <calculatedColumnFormula>VALUE(LEFT(Tabla35[[#This Row],[Cod. Criterio]],2))</calculatedColumnFormula>
    </tableColumn>
    <tableColumn id="2" xr3:uid="{00000000-0010-0000-0200-000002000000}" name="Cod. Criterio" dataDxfId="71"/>
    <tableColumn id="10" xr3:uid="{00000000-0010-0000-0200-00000A000000}" name="Cod.Logro" dataDxfId="70"/>
    <tableColumn id="3" xr3:uid="{00000000-0010-0000-0200-000003000000}" name="Criterio / Subcriterio" dataDxfId="69"/>
    <tableColumn id="14" xr3:uid="{00000000-0010-0000-0200-00000E000000}" name="Cod-Subcrt" dataDxfId="68">
      <calculatedColumnFormula>Tabla35[[#This Row],[Criterio / Subcriterio]]</calculatedColumnFormula>
    </tableColumn>
    <tableColumn id="12" xr3:uid="{00000000-0010-0000-0200-00000C000000}" name="Ponderación parcial" dataDxfId="67" dataCellStyle="Porcentaje"/>
    <tableColumn id="5" xr3:uid="{00000000-0010-0000-0200-000005000000}" name="Ponderación global" dataDxfId="66" dataCellStyle="Porcentaje">
      <calculatedColumnFormula array="1">VLOOKUP(Tabla35[[#This Row],[Cod. Comp]],Tabla2[],COLUMN(Tabla2[Ponderación]),FALSE)*VLOOKUP(Tabla35[[#This Row],[Cod. Criterio]],Tabla3[],COLUMN(Tabla3[Ponderación]),FALSE)*IF(ISBLANK(Tabla35[[#This Row],[Cod.Logro]]),1,Tabla35[[#This Row],[Ponderación parcial]])</calculatedColumnFormula>
    </tableColumn>
    <tableColumn id="4" xr3:uid="{00000000-0010-0000-0200-000004000000}" name="Comprobar si esta" dataDxfId="65">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a5" displayName="Tabla5" ref="A2:G29" totalsRowShown="0" headerRowDxfId="64" headerRowBorderDxfId="62" tableBorderDxfId="63" totalsRowBorderDxfId="61">
  <autoFilter ref="A2:G29" xr:uid="{00000000-0009-0000-0100-000005000000}"/>
  <tableColumns count="7">
    <tableColumn id="1" xr3:uid="{00000000-0010-0000-0300-000001000000}" name="Nivel1" dataDxfId="60"/>
    <tableColumn id="2" xr3:uid="{00000000-0010-0000-0300-000002000000}" name="Nivel2" dataDxfId="59"/>
    <tableColumn id="3" xr3:uid="{00000000-0010-0000-0300-000003000000}" name="Nivel3" dataDxfId="58"/>
    <tableColumn id="4" xr3:uid="{00000000-0010-0000-0300-000004000000}" name="(Sin cambios)" dataDxfId="57"/>
    <tableColumn id="5" xr3:uid="{00000000-0010-0000-0300-000005000000}" name="Verificación Impartido" dataDxfId="56">
      <calculatedColumnFormula>MATCH(Tabla5[[#This Row],[(Sin cambios)]],Tabla6[[#All],[Saberes básicos]],0)</calculatedColumnFormula>
    </tableColumn>
    <tableColumn id="6" xr3:uid="{00000000-0010-0000-0300-000006000000}" name="3º Primaria" dataDxfId="55"/>
    <tableColumn id="7" xr3:uid="{00000000-0010-0000-0300-000007000000}" name="4º Primaria" dataDxfId="54"/>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a6" displayName="Tabla6" ref="A1:J58" totalsRowShown="0" headerRowDxfId="46" dataDxfId="45" tableBorderDxfId="44">
  <autoFilter ref="A1:J58" xr:uid="{00000000-0009-0000-0100-000006000000}"/>
  <tableColumns count="10">
    <tableColumn id="1" xr3:uid="{00000000-0010-0000-0400-000001000000}" name="UP" dataDxfId="43"/>
    <tableColumn id="11" xr3:uid="{00000000-0010-0000-0400-00000B000000}" name="Nombre" dataDxfId="42"/>
    <tableColumn id="2" xr3:uid="{00000000-0010-0000-0400-000002000000}" name="Inicio" dataDxfId="41"/>
    <tableColumn id="3" xr3:uid="{00000000-0010-0000-0400-000003000000}" name="Fin" dataDxfId="40"/>
    <tableColumn id="4" xr3:uid="{00000000-0010-0000-0400-000004000000}" name="Metodologías" dataDxfId="39"/>
    <tableColumn id="5" xr3:uid="{00000000-0010-0000-0400-000005000000}" name="Contribución  a objetivos del centro" dataDxfId="38"/>
    <tableColumn id="6" xr3:uid="{00000000-0010-0000-0400-000006000000}" name="Saberes básicos" dataDxfId="37"/>
    <tableColumn id="7" xr3:uid="{00000000-0010-0000-0400-000007000000}" name="Subcriterio" dataDxfId="36"/>
    <tableColumn id="9" xr3:uid="{00000000-0010-0000-0400-000009000000}" name="Instrumetro evaluación" dataDxfId="35"/>
    <tableColumn id="10" xr3:uid="{00000000-0010-0000-0400-00000A000000}" name="Notas" dataDxfId="3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a68" displayName="Tabla68" ref="A1:M34" totalsRowShown="0" headerRowDxfId="20" dataDxfId="19" tableBorderDxfId="18">
  <autoFilter ref="A1:M34" xr:uid="{00000000-0009-0000-0100-000007000000}"/>
  <tableColumns count="13">
    <tableColumn id="1" xr3:uid="{00000000-0010-0000-0500-000001000000}" name="SA" dataDxfId="17"/>
    <tableColumn id="11" xr3:uid="{00000000-0010-0000-0500-00000B000000}" name="Nombre" dataDxfId="16"/>
    <tableColumn id="12" xr3:uid="{00000000-0010-0000-0500-00000C000000}" name="Duración" dataDxfId="15"/>
    <tableColumn id="13" xr3:uid="{00000000-0010-0000-0500-00000D000000}" name="Temp." dataDxfId="14"/>
    <tableColumn id="14" xr3:uid="{00000000-0010-0000-0500-00000E000000}" name="UP" dataDxfId="13"/>
    <tableColumn id="15" xr3:uid="{00000000-0010-0000-0500-00000F000000}" name="Vinculación con otras asignaturas o UP" dataDxfId="12"/>
    <tableColumn id="4" xr3:uid="{00000000-0010-0000-0500-000004000000}" name="Metodologías" dataDxfId="11"/>
    <tableColumn id="16" xr3:uid="{00000000-0010-0000-0500-000010000000}" name="Recursos específicos" dataDxfId="10"/>
    <tableColumn id="5" xr3:uid="{00000000-0010-0000-0500-000005000000}" name="Contribución  a objetivos del centro" dataDxfId="9"/>
    <tableColumn id="6" xr3:uid="{00000000-0010-0000-0500-000006000000}" name="Saberes básicos" dataDxfId="8"/>
    <tableColumn id="7" xr3:uid="{00000000-0010-0000-0500-000007000000}" name="Indicador de logro evaluable" dataDxfId="7"/>
    <tableColumn id="9" xr3:uid="{00000000-0010-0000-0500-000009000000}" name="Instrumetro evaluación" dataDxfId="6"/>
    <tableColumn id="10" xr3:uid="{00000000-0010-0000-0500-00000A000000}" name="Observaciones" dataDxfId="5"/>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1:E6" totalsRowShown="0" headerRowDxfId="4">
  <autoFilter ref="A1:E6" xr:uid="{00000000-0009-0000-0100-000008000000}"/>
  <tableColumns count="5">
    <tableColumn id="1" xr3:uid="{00000000-0010-0000-0600-000001000000}" name="Materiales y recursos didácticos:"/>
    <tableColumn id="2" xr3:uid="{00000000-0010-0000-0600-000002000000}" name="Digital"/>
    <tableColumn id="3" xr3:uid="{00000000-0010-0000-0600-000003000000}" name="Finalidad"/>
    <tableColumn id="4" xr3:uid="{00000000-0010-0000-0600-000004000000}" name="Temporalización"/>
    <tableColumn id="5" xr3:uid="{00000000-0010-0000-0600-000005000000}"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a10" displayName="Tabla10" ref="A1:C4" totalsRowShown="0" headerRowDxfId="3">
  <autoFilter ref="A1:C4" xr:uid="{00000000-0009-0000-0100-00000A000000}"/>
  <tableColumns count="3">
    <tableColumn id="1" xr3:uid="{00000000-0010-0000-0700-000001000000}" name="Necesidades específicas de apoyo educativo" dataDxfId="2"/>
    <tableColumn id="2" xr3:uid="{00000000-0010-0000-0700-000002000000}" name="Medidas disponibles" dataDxfId="1"/>
    <tableColumn id="3" xr3:uid="{00000000-0010-0000-0700-000003000000}"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zoomScaleNormal="100" zoomScaleSheetLayoutView="100" workbookViewId="0">
      <selection activeCell="G3" sqref="F3:G3"/>
    </sheetView>
  </sheetViews>
  <sheetFormatPr defaultColWidth="9.28515625" defaultRowHeight="15"/>
  <cols>
    <col min="1" max="1" width="15" customWidth="1"/>
    <col min="2" max="3" width="28" customWidth="1"/>
    <col min="4" max="4" width="15.5703125" customWidth="1"/>
    <col min="5" max="5" width="9.28515625" customWidth="1"/>
    <col min="6" max="6" width="6.7109375" customWidth="1"/>
    <col min="7" max="7" width="126.140625" customWidth="1"/>
  </cols>
  <sheetData>
    <row r="1" spans="1:15" ht="18.75">
      <c r="A1" s="2"/>
      <c r="B1" s="2"/>
      <c r="C1" s="2"/>
      <c r="D1" s="2"/>
      <c r="E1" s="1"/>
    </row>
    <row r="2" spans="1:15" ht="18.75">
      <c r="A2" s="2"/>
      <c r="B2" s="2"/>
      <c r="C2" s="2"/>
      <c r="D2" s="2"/>
      <c r="E2" s="1"/>
      <c r="F2" s="6" t="s">
        <v>0</v>
      </c>
    </row>
    <row r="3" spans="1:15" ht="18.75">
      <c r="A3" s="2"/>
      <c r="B3" s="2"/>
      <c r="C3" s="2"/>
      <c r="D3" s="2"/>
      <c r="E3" s="1"/>
    </row>
    <row r="4" spans="1:15" ht="18.75">
      <c r="A4" s="2"/>
      <c r="B4" s="2"/>
      <c r="C4" s="2"/>
      <c r="D4" s="2"/>
      <c r="E4" s="1"/>
      <c r="F4" s="22">
        <v>1</v>
      </c>
      <c r="G4" s="17" t="s">
        <v>1</v>
      </c>
    </row>
    <row r="5" spans="1:15" ht="30.75">
      <c r="A5" s="2"/>
      <c r="B5" s="2"/>
      <c r="C5" s="2"/>
      <c r="D5" s="2"/>
      <c r="E5" s="1"/>
      <c r="F5" s="22">
        <v>2</v>
      </c>
      <c r="G5" s="17" t="s">
        <v>2</v>
      </c>
    </row>
    <row r="6" spans="1:15" ht="18.75">
      <c r="A6" s="2"/>
      <c r="B6" s="2"/>
      <c r="C6" s="2"/>
      <c r="D6" s="2"/>
      <c r="E6" s="1"/>
      <c r="F6" s="22">
        <v>3</v>
      </c>
      <c r="G6" t="s">
        <v>3</v>
      </c>
    </row>
    <row r="7" spans="1:15" ht="18.75">
      <c r="A7" s="2"/>
      <c r="B7" s="2"/>
      <c r="C7" s="2"/>
      <c r="D7" s="2"/>
      <c r="E7" s="1"/>
      <c r="F7" s="22">
        <v>4</v>
      </c>
      <c r="G7" s="17" t="s">
        <v>4</v>
      </c>
    </row>
    <row r="8" spans="1:15" ht="45.75">
      <c r="A8" s="2"/>
      <c r="B8" s="2"/>
      <c r="C8" s="2"/>
      <c r="D8" s="2"/>
      <c r="E8" s="1"/>
      <c r="F8" s="22">
        <v>5</v>
      </c>
      <c r="G8" s="17" t="s">
        <v>5</v>
      </c>
      <c r="O8" s="6"/>
    </row>
    <row r="9" spans="1:15" ht="18.75">
      <c r="A9" s="2"/>
      <c r="B9" s="2"/>
      <c r="C9" s="2"/>
      <c r="D9" s="2"/>
      <c r="E9" s="1"/>
      <c r="F9" s="22">
        <v>6</v>
      </c>
      <c r="G9" s="17" t="s">
        <v>6</v>
      </c>
    </row>
    <row r="10" spans="1:15" ht="18.75">
      <c r="A10" s="2"/>
      <c r="B10" s="2"/>
      <c r="C10" s="2"/>
      <c r="D10" s="2"/>
      <c r="E10" s="1"/>
      <c r="F10" s="22">
        <v>7</v>
      </c>
      <c r="G10" s="17" t="s">
        <v>7</v>
      </c>
    </row>
    <row r="11" spans="1:15" ht="18.75">
      <c r="A11" s="2"/>
      <c r="B11" s="7" t="s">
        <v>8</v>
      </c>
      <c r="C11" s="8" t="s">
        <v>9</v>
      </c>
      <c r="D11" s="2"/>
      <c r="E11" s="1"/>
      <c r="F11" s="22">
        <v>8</v>
      </c>
      <c r="G11" s="17" t="s">
        <v>10</v>
      </c>
    </row>
    <row r="12" spans="1:15" ht="18.75" customHeight="1">
      <c r="A12" s="2"/>
      <c r="B12" s="7" t="s">
        <v>11</v>
      </c>
      <c r="C12" s="8" t="s">
        <v>12</v>
      </c>
      <c r="D12" s="2"/>
      <c r="E12" s="1"/>
      <c r="F12" s="22">
        <v>9</v>
      </c>
      <c r="G12" s="17" t="s">
        <v>13</v>
      </c>
    </row>
    <row r="13" spans="1:15" ht="18.75">
      <c r="A13" s="2"/>
      <c r="B13" s="7" t="s">
        <v>14</v>
      </c>
      <c r="C13" s="8" t="s">
        <v>15</v>
      </c>
      <c r="D13" s="2"/>
      <c r="E13" s="1"/>
      <c r="F13" s="22">
        <v>10</v>
      </c>
      <c r="G13" s="17" t="s">
        <v>16</v>
      </c>
    </row>
    <row r="14" spans="1:15" ht="16.5" customHeight="1">
      <c r="A14" s="2"/>
      <c r="B14" s="7" t="s">
        <v>17</v>
      </c>
      <c r="C14" s="8" t="s">
        <v>12</v>
      </c>
      <c r="D14" s="2"/>
      <c r="E14" s="1"/>
      <c r="F14" s="22"/>
      <c r="G14" s="17"/>
    </row>
    <row r="15" spans="1:15" ht="18.75">
      <c r="A15" s="2"/>
      <c r="B15" s="7" t="s">
        <v>18</v>
      </c>
      <c r="C15" s="8" t="s">
        <v>19</v>
      </c>
      <c r="D15" s="2"/>
      <c r="E15" s="1"/>
      <c r="F15" s="22"/>
      <c r="G15" s="14"/>
    </row>
    <row r="16" spans="1:15" ht="18.75">
      <c r="A16" s="2"/>
      <c r="B16" s="7" t="s">
        <v>20</v>
      </c>
      <c r="C16" s="8" t="s">
        <v>21</v>
      </c>
      <c r="D16" s="2"/>
      <c r="E16" s="1"/>
    </row>
    <row r="17" spans="1:7" ht="18.75">
      <c r="A17" s="2"/>
      <c r="B17" s="7" t="s">
        <v>22</v>
      </c>
      <c r="C17" s="9">
        <v>45971</v>
      </c>
      <c r="D17" s="2"/>
      <c r="E17" s="1"/>
      <c r="F17" s="22"/>
      <c r="G17" s="17"/>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3"/>
  <sheetViews>
    <sheetView showGridLines="0" topLeftCell="A3" workbookViewId="0">
      <selection activeCell="A18" sqref="A18:H18"/>
    </sheetView>
  </sheetViews>
  <sheetFormatPr defaultColWidth="11.42578125" defaultRowHeight="15"/>
  <cols>
    <col min="1" max="1" width="25.5703125" customWidth="1"/>
    <col min="8" max="8" width="13.42578125" customWidth="1"/>
  </cols>
  <sheetData>
    <row r="1" spans="1:8">
      <c r="A1" s="90" t="s">
        <v>339</v>
      </c>
      <c r="B1" s="91"/>
      <c r="C1" s="91"/>
      <c r="D1" s="91"/>
      <c r="E1" s="91"/>
      <c r="F1" s="91"/>
      <c r="G1" s="91"/>
      <c r="H1" s="92"/>
    </row>
    <row r="2" spans="1:8" ht="154.5" customHeight="1">
      <c r="A2" s="95" t="s">
        <v>340</v>
      </c>
      <c r="B2" s="96"/>
      <c r="C2" s="96"/>
      <c r="D2" s="96"/>
      <c r="E2" s="96"/>
      <c r="F2" s="96"/>
      <c r="G2" s="96"/>
      <c r="H2" s="97"/>
    </row>
    <row r="3" spans="1:8">
      <c r="A3" s="90" t="s">
        <v>341</v>
      </c>
      <c r="B3" s="91"/>
      <c r="C3" s="91"/>
      <c r="D3" s="91"/>
      <c r="E3" s="91"/>
      <c r="F3" s="91"/>
      <c r="G3" s="91"/>
      <c r="H3" s="92"/>
    </row>
    <row r="4" spans="1:8" ht="13.5" customHeight="1">
      <c r="A4" s="12" t="s">
        <v>342</v>
      </c>
      <c r="B4" s="93" t="s">
        <v>343</v>
      </c>
      <c r="C4" s="93"/>
      <c r="D4" s="93"/>
      <c r="E4" s="93"/>
      <c r="F4" s="93"/>
      <c r="G4" s="93"/>
      <c r="H4" s="94"/>
    </row>
    <row r="5" spans="1:8" ht="13.5" customHeight="1">
      <c r="A5" s="13" t="s">
        <v>344</v>
      </c>
      <c r="B5" s="93" t="s">
        <v>345</v>
      </c>
      <c r="C5" s="93"/>
      <c r="D5" s="93"/>
      <c r="E5" s="93"/>
      <c r="F5" s="93"/>
      <c r="G5" s="93"/>
      <c r="H5" s="94"/>
    </row>
    <row r="6" spans="1:8" ht="13.5" customHeight="1">
      <c r="A6" s="11" t="s">
        <v>346</v>
      </c>
      <c r="B6" s="93" t="s">
        <v>347</v>
      </c>
      <c r="C6" s="93"/>
      <c r="D6" s="93"/>
      <c r="E6" s="93"/>
      <c r="F6" s="93"/>
      <c r="G6" s="93"/>
      <c r="H6" s="94"/>
    </row>
    <row r="7" spans="1:8">
      <c r="A7" s="90" t="s">
        <v>348</v>
      </c>
      <c r="B7" s="91"/>
      <c r="C7" s="91"/>
      <c r="D7" s="91"/>
      <c r="E7" s="91"/>
      <c r="F7" s="91"/>
      <c r="G7" s="91"/>
      <c r="H7" s="92"/>
    </row>
    <row r="8" spans="1:8" ht="13.5" customHeight="1">
      <c r="A8" s="12" t="s">
        <v>349</v>
      </c>
      <c r="B8" s="93" t="s">
        <v>350</v>
      </c>
      <c r="C8" s="93"/>
      <c r="D8" s="93"/>
      <c r="E8" s="93"/>
      <c r="F8" s="93"/>
      <c r="G8" s="93"/>
      <c r="H8" s="94"/>
    </row>
    <row r="9" spans="1:8" ht="13.5" customHeight="1">
      <c r="A9" s="13" t="s">
        <v>351</v>
      </c>
      <c r="B9" s="93" t="s">
        <v>352</v>
      </c>
      <c r="C9" s="93"/>
      <c r="D9" s="93"/>
      <c r="E9" s="93"/>
      <c r="F9" s="93"/>
      <c r="G9" s="93"/>
      <c r="H9" s="94"/>
    </row>
    <row r="10" spans="1:8" ht="13.5" customHeight="1">
      <c r="A10" s="11" t="s">
        <v>353</v>
      </c>
      <c r="B10" s="93" t="s">
        <v>354</v>
      </c>
      <c r="C10" s="93"/>
      <c r="D10" s="93"/>
      <c r="E10" s="93"/>
      <c r="F10" s="93"/>
      <c r="G10" s="93"/>
      <c r="H10" s="94"/>
    </row>
    <row r="11" spans="1:8" ht="15" customHeight="1">
      <c r="A11" s="11" t="s">
        <v>355</v>
      </c>
      <c r="B11" s="93" t="s">
        <v>356</v>
      </c>
      <c r="C11" s="93"/>
      <c r="D11" s="93"/>
      <c r="E11" s="93"/>
      <c r="F11" s="93"/>
      <c r="G11" s="93"/>
      <c r="H11" s="94"/>
    </row>
    <row r="12" spans="1:8" ht="13.5" customHeight="1">
      <c r="A12" s="11" t="s">
        <v>357</v>
      </c>
      <c r="B12" s="93" t="s">
        <v>358</v>
      </c>
      <c r="C12" s="93"/>
      <c r="D12" s="93"/>
      <c r="E12" s="93"/>
      <c r="F12" s="93"/>
      <c r="G12" s="93"/>
      <c r="H12" s="94"/>
    </row>
    <row r="13" spans="1:8">
      <c r="A13" s="90" t="s">
        <v>359</v>
      </c>
      <c r="B13" s="91"/>
      <c r="C13" s="91"/>
      <c r="D13" s="91"/>
      <c r="E13" s="91"/>
      <c r="F13" s="91"/>
      <c r="G13" s="91"/>
      <c r="H13" s="92"/>
    </row>
    <row r="14" spans="1:8" ht="121.5" customHeight="1">
      <c r="A14" s="95" t="s">
        <v>360</v>
      </c>
      <c r="B14" s="96"/>
      <c r="C14" s="96"/>
      <c r="D14" s="96"/>
      <c r="E14" s="96"/>
      <c r="F14" s="96"/>
      <c r="G14" s="96"/>
      <c r="H14" s="97"/>
    </row>
    <row r="15" spans="1:8">
      <c r="A15" s="98" t="s">
        <v>361</v>
      </c>
      <c r="B15" s="99"/>
      <c r="C15" s="99"/>
      <c r="D15" s="99"/>
      <c r="E15" s="99"/>
      <c r="F15" s="99"/>
      <c r="G15" s="99"/>
      <c r="H15" s="100"/>
    </row>
    <row r="16" spans="1:8">
      <c r="A16" s="84" t="s">
        <v>362</v>
      </c>
      <c r="B16" s="85"/>
      <c r="C16" s="85"/>
      <c r="D16" s="85"/>
      <c r="E16" s="85"/>
      <c r="F16" s="85"/>
      <c r="G16" s="85"/>
      <c r="H16" s="86"/>
    </row>
    <row r="17" spans="1:8">
      <c r="A17" s="84" t="s">
        <v>363</v>
      </c>
      <c r="B17" s="85"/>
      <c r="C17" s="85"/>
      <c r="D17" s="85"/>
      <c r="E17" s="85"/>
      <c r="F17" s="85"/>
      <c r="G17" s="85"/>
      <c r="H17" s="86"/>
    </row>
    <row r="18" spans="1:8">
      <c r="A18" s="84" t="s">
        <v>364</v>
      </c>
      <c r="B18" s="85"/>
      <c r="C18" s="85"/>
      <c r="D18" s="85"/>
      <c r="E18" s="85"/>
      <c r="F18" s="85"/>
      <c r="G18" s="85"/>
      <c r="H18" s="86"/>
    </row>
    <row r="19" spans="1:8">
      <c r="A19" s="15"/>
      <c r="B19" s="8"/>
      <c r="C19" s="8"/>
      <c r="D19" s="8"/>
      <c r="E19" s="8"/>
      <c r="F19" s="8"/>
      <c r="G19" s="8"/>
      <c r="H19" s="16"/>
    </row>
    <row r="20" spans="1:8">
      <c r="A20" s="84"/>
      <c r="B20" s="85"/>
      <c r="C20" s="85"/>
      <c r="D20" s="85"/>
      <c r="E20" s="85"/>
      <c r="F20" s="85"/>
      <c r="G20" s="85"/>
      <c r="H20" s="86"/>
    </row>
    <row r="21" spans="1:8">
      <c r="A21" s="84"/>
      <c r="B21" s="85"/>
      <c r="C21" s="85"/>
      <c r="D21" s="85"/>
      <c r="E21" s="85"/>
      <c r="F21" s="85"/>
      <c r="G21" s="85"/>
      <c r="H21" s="86"/>
    </row>
    <row r="22" spans="1:8">
      <c r="A22" s="84"/>
      <c r="B22" s="85"/>
      <c r="C22" s="85"/>
      <c r="D22" s="85"/>
      <c r="E22" s="85"/>
      <c r="F22" s="85"/>
      <c r="G22" s="85"/>
      <c r="H22" s="86"/>
    </row>
    <row r="23" spans="1:8">
      <c r="A23" s="87"/>
      <c r="B23" s="88"/>
      <c r="C23" s="88"/>
      <c r="D23" s="88"/>
      <c r="E23" s="88"/>
      <c r="F23" s="88"/>
      <c r="G23" s="88"/>
      <c r="H23" s="89"/>
    </row>
  </sheetData>
  <mergeCells count="22">
    <mergeCell ref="A1:H1"/>
    <mergeCell ref="A2:H2"/>
    <mergeCell ref="A13:H13"/>
    <mergeCell ref="A14:H14"/>
    <mergeCell ref="A15:H15"/>
    <mergeCell ref="A7:H7"/>
    <mergeCell ref="B8:H8"/>
    <mergeCell ref="B9:H9"/>
    <mergeCell ref="B10:H10"/>
    <mergeCell ref="B11:H11"/>
    <mergeCell ref="B12:H12"/>
    <mergeCell ref="A22:H22"/>
    <mergeCell ref="A23:H23"/>
    <mergeCell ref="A3:H3"/>
    <mergeCell ref="B4:H4"/>
    <mergeCell ref="B5:H5"/>
    <mergeCell ref="B6:H6"/>
    <mergeCell ref="A16:H16"/>
    <mergeCell ref="A17:H17"/>
    <mergeCell ref="A18:H18"/>
    <mergeCell ref="A20:H20"/>
    <mergeCell ref="A21:H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4"/>
  <sheetViews>
    <sheetView workbookViewId="0">
      <selection activeCell="C4" sqref="C4"/>
    </sheetView>
  </sheetViews>
  <sheetFormatPr defaultColWidth="11.42578125" defaultRowHeight="15"/>
  <cols>
    <col min="1" max="1" width="42.28515625" customWidth="1"/>
    <col min="2" max="2" width="38.85546875" customWidth="1"/>
    <col min="3" max="3" width="56.5703125" customWidth="1"/>
  </cols>
  <sheetData>
    <row r="1" spans="1:3">
      <c r="A1" s="4" t="s">
        <v>365</v>
      </c>
      <c r="B1" s="4" t="s">
        <v>361</v>
      </c>
      <c r="C1" s="4" t="s">
        <v>304</v>
      </c>
    </row>
    <row r="2" spans="1:3">
      <c r="A2" s="40" t="s">
        <v>366</v>
      </c>
      <c r="B2" t="s">
        <v>367</v>
      </c>
    </row>
    <row r="3" spans="1:3">
      <c r="A3" s="40"/>
    </row>
    <row r="4" spans="1:3">
      <c r="A4" s="40"/>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B10"/>
  <sheetViews>
    <sheetView workbookViewId="0">
      <selection activeCell="A10" sqref="A10"/>
    </sheetView>
  </sheetViews>
  <sheetFormatPr defaultColWidth="11.42578125" defaultRowHeight="15"/>
  <cols>
    <col min="1" max="1" width="32.85546875" customWidth="1"/>
    <col min="2" max="2" width="34.7109375" customWidth="1"/>
    <col min="3" max="3" width="63.140625" customWidth="1"/>
  </cols>
  <sheetData>
    <row r="1" spans="1:2">
      <c r="A1" s="48" t="s">
        <v>275</v>
      </c>
      <c r="B1" s="48" t="s">
        <v>368</v>
      </c>
    </row>
    <row r="2" spans="1:2">
      <c r="A2" t="s">
        <v>285</v>
      </c>
      <c r="B2" t="s">
        <v>369</v>
      </c>
    </row>
    <row r="3" spans="1:2">
      <c r="A3" t="s">
        <v>311</v>
      </c>
      <c r="B3" t="s">
        <v>290</v>
      </c>
    </row>
    <row r="4" spans="1:2">
      <c r="A4" t="s">
        <v>318</v>
      </c>
      <c r="B4" t="s">
        <v>313</v>
      </c>
    </row>
    <row r="5" spans="1:2">
      <c r="A5" t="s">
        <v>287</v>
      </c>
      <c r="B5" t="s">
        <v>288</v>
      </c>
    </row>
    <row r="6" spans="1:2">
      <c r="A6" t="s">
        <v>370</v>
      </c>
      <c r="B6" t="s">
        <v>286</v>
      </c>
    </row>
    <row r="7" spans="1:2">
      <c r="A7" t="s">
        <v>371</v>
      </c>
      <c r="B7" t="s">
        <v>316</v>
      </c>
    </row>
    <row r="8" spans="1:2">
      <c r="A8" t="s">
        <v>372</v>
      </c>
      <c r="B8" t="s">
        <v>373</v>
      </c>
    </row>
    <row r="9" spans="1:2">
      <c r="A9" t="s">
        <v>291</v>
      </c>
      <c r="B9" t="s">
        <v>374</v>
      </c>
    </row>
    <row r="10" spans="1:2">
      <c r="A10" t="s">
        <v>289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H36"/>
  <sheetViews>
    <sheetView showGridLines="0" tabSelected="1"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80" t="s">
        <v>23</v>
      </c>
      <c r="D1" s="80"/>
      <c r="E1" s="80"/>
      <c r="F1" s="80"/>
      <c r="G1" s="80"/>
      <c r="H1" s="80"/>
    </row>
    <row r="2" spans="1:8">
      <c r="A2" s="19" t="s">
        <v>24</v>
      </c>
      <c r="B2" s="19" t="s">
        <v>25</v>
      </c>
      <c r="C2" s="19" t="s">
        <v>26</v>
      </c>
      <c r="D2" s="19" t="s">
        <v>27</v>
      </c>
      <c r="E2" s="19" t="s">
        <v>28</v>
      </c>
      <c r="F2" s="19" t="s">
        <v>29</v>
      </c>
      <c r="G2" s="19" t="s">
        <v>30</v>
      </c>
      <c r="H2" s="19" t="s">
        <v>31</v>
      </c>
    </row>
    <row r="3" spans="1:8" ht="135">
      <c r="A3" s="81" t="s">
        <v>32</v>
      </c>
      <c r="B3" s="49" t="s">
        <v>33</v>
      </c>
      <c r="C3" s="49" t="s">
        <v>34</v>
      </c>
      <c r="D3" s="49" t="s">
        <v>35</v>
      </c>
      <c r="E3" s="49" t="s">
        <v>36</v>
      </c>
      <c r="F3" s="49" t="s">
        <v>37</v>
      </c>
      <c r="G3" s="49"/>
      <c r="H3" s="49" t="s">
        <v>33</v>
      </c>
    </row>
    <row r="4" spans="1:8" ht="90">
      <c r="A4" s="78"/>
      <c r="B4" s="50" t="s">
        <v>38</v>
      </c>
      <c r="C4" s="50"/>
      <c r="D4" s="66" t="s">
        <v>39</v>
      </c>
      <c r="E4" s="50"/>
      <c r="F4" s="50" t="s">
        <v>40</v>
      </c>
      <c r="G4" s="50"/>
      <c r="H4" s="50" t="s">
        <v>38</v>
      </c>
    </row>
    <row r="5" spans="1:8" ht="120">
      <c r="A5" s="78"/>
      <c r="B5" s="50" t="s">
        <v>41</v>
      </c>
      <c r="C5" s="50"/>
      <c r="D5" s="66" t="s">
        <v>42</v>
      </c>
      <c r="E5" s="50"/>
      <c r="F5" s="50" t="s">
        <v>43</v>
      </c>
      <c r="G5" s="50"/>
      <c r="H5" s="50" t="s">
        <v>44</v>
      </c>
    </row>
    <row r="6" spans="1:8" ht="135">
      <c r="A6" s="78"/>
      <c r="B6" s="50" t="s">
        <v>45</v>
      </c>
      <c r="C6" s="50"/>
      <c r="D6" s="51" t="s">
        <v>46</v>
      </c>
      <c r="E6" s="50"/>
      <c r="F6" s="51" t="s">
        <v>47</v>
      </c>
      <c r="G6" s="50"/>
      <c r="H6" s="50" t="s">
        <v>45</v>
      </c>
    </row>
    <row r="7" spans="1:8" ht="120">
      <c r="A7" s="78"/>
      <c r="B7" s="50" t="s">
        <v>48</v>
      </c>
      <c r="C7" s="50"/>
      <c r="D7" s="52" t="s">
        <v>49</v>
      </c>
      <c r="E7" s="50"/>
      <c r="F7" s="52" t="s">
        <v>50</v>
      </c>
      <c r="G7" s="50"/>
      <c r="H7" s="50" t="s">
        <v>48</v>
      </c>
    </row>
    <row r="8" spans="1:8" ht="118.5" customHeight="1">
      <c r="A8" s="77" t="s">
        <v>51</v>
      </c>
      <c r="B8" s="53" t="s">
        <v>52</v>
      </c>
      <c r="C8" s="53"/>
      <c r="D8" s="54" t="s">
        <v>53</v>
      </c>
      <c r="E8" s="53"/>
      <c r="F8" s="54" t="s">
        <v>54</v>
      </c>
      <c r="G8" s="53"/>
      <c r="H8" s="53" t="s">
        <v>52</v>
      </c>
    </row>
    <row r="9" spans="1:8" ht="105">
      <c r="A9" s="77"/>
      <c r="B9" s="53" t="s">
        <v>55</v>
      </c>
      <c r="C9" s="53"/>
      <c r="D9" s="54" t="s">
        <v>56</v>
      </c>
      <c r="E9" s="53"/>
      <c r="F9" s="54" t="s">
        <v>57</v>
      </c>
      <c r="G9" s="53"/>
      <c r="H9" s="53" t="s">
        <v>55</v>
      </c>
    </row>
    <row r="10" spans="1:8" ht="60">
      <c r="A10" s="77"/>
      <c r="B10" s="53" t="s">
        <v>58</v>
      </c>
      <c r="C10" s="53"/>
      <c r="D10" s="54" t="s">
        <v>59</v>
      </c>
      <c r="E10" s="53"/>
      <c r="F10" s="54" t="s">
        <v>60</v>
      </c>
      <c r="G10" s="53"/>
      <c r="H10" s="53" t="s">
        <v>58</v>
      </c>
    </row>
    <row r="11" spans="1:8" ht="90">
      <c r="A11" s="78" t="s">
        <v>61</v>
      </c>
      <c r="B11" s="50" t="s">
        <v>62</v>
      </c>
      <c r="C11" s="50"/>
      <c r="D11" s="52" t="s">
        <v>63</v>
      </c>
      <c r="E11" s="50"/>
      <c r="F11" s="52" t="s">
        <v>64</v>
      </c>
      <c r="G11" s="50"/>
      <c r="H11" s="50" t="s">
        <v>62</v>
      </c>
    </row>
    <row r="12" spans="1:8" ht="120">
      <c r="A12" s="78"/>
      <c r="B12" s="50" t="s">
        <v>65</v>
      </c>
      <c r="C12" s="50"/>
      <c r="D12" s="52" t="s">
        <v>66</v>
      </c>
      <c r="E12" s="50"/>
      <c r="F12" s="52" t="s">
        <v>67</v>
      </c>
      <c r="G12" s="50"/>
      <c r="H12" s="50" t="s">
        <v>65</v>
      </c>
    </row>
    <row r="13" spans="1:8" ht="120">
      <c r="A13" s="78"/>
      <c r="B13" s="50" t="s">
        <v>68</v>
      </c>
      <c r="C13" s="50"/>
      <c r="D13" s="52" t="s">
        <v>69</v>
      </c>
      <c r="E13" s="50"/>
      <c r="F13" s="52" t="s">
        <v>70</v>
      </c>
      <c r="G13" s="50"/>
      <c r="H13" s="50" t="s">
        <v>68</v>
      </c>
    </row>
    <row r="14" spans="1:8" ht="150">
      <c r="A14" s="78"/>
      <c r="B14" s="50" t="s">
        <v>71</v>
      </c>
      <c r="C14" s="50"/>
      <c r="D14" s="52" t="s">
        <v>72</v>
      </c>
      <c r="E14" s="50"/>
      <c r="F14" s="52" t="s">
        <v>73</v>
      </c>
      <c r="G14" s="50"/>
      <c r="H14" s="50" t="s">
        <v>71</v>
      </c>
    </row>
    <row r="15" spans="1:8" ht="75">
      <c r="A15" s="78"/>
      <c r="B15" s="50" t="s">
        <v>74</v>
      </c>
      <c r="C15" s="50"/>
      <c r="D15" s="52" t="s">
        <v>75</v>
      </c>
      <c r="E15" s="50"/>
      <c r="F15" s="52" t="s">
        <v>76</v>
      </c>
      <c r="G15" s="50"/>
      <c r="H15" s="50" t="s">
        <v>74</v>
      </c>
    </row>
    <row r="16" spans="1:8" ht="90">
      <c r="A16" s="77" t="s">
        <v>77</v>
      </c>
      <c r="B16" s="53" t="s">
        <v>78</v>
      </c>
      <c r="C16" s="53"/>
      <c r="D16" s="54" t="s">
        <v>79</v>
      </c>
      <c r="E16" s="53"/>
      <c r="F16" s="54" t="s">
        <v>80</v>
      </c>
      <c r="G16" s="53"/>
      <c r="H16" s="53" t="s">
        <v>78</v>
      </c>
    </row>
    <row r="17" spans="1:8" ht="120">
      <c r="A17" s="77"/>
      <c r="B17" s="53" t="s">
        <v>81</v>
      </c>
      <c r="C17" s="53"/>
      <c r="D17" s="54" t="s">
        <v>82</v>
      </c>
      <c r="E17" s="53"/>
      <c r="F17" s="54" t="s">
        <v>83</v>
      </c>
      <c r="G17" s="53"/>
      <c r="H17" s="53" t="s">
        <v>81</v>
      </c>
    </row>
    <row r="18" spans="1:8" ht="105">
      <c r="A18" s="77"/>
      <c r="B18" s="53" t="s">
        <v>84</v>
      </c>
      <c r="C18" s="53"/>
      <c r="D18" s="53" t="s">
        <v>85</v>
      </c>
      <c r="E18" s="53"/>
      <c r="F18" s="53" t="s">
        <v>86</v>
      </c>
      <c r="G18" s="53"/>
      <c r="H18" s="55" t="s">
        <v>87</v>
      </c>
    </row>
    <row r="19" spans="1:8" ht="90">
      <c r="A19" s="77"/>
      <c r="B19" s="53" t="s">
        <v>88</v>
      </c>
      <c r="C19" s="53"/>
      <c r="D19" s="53" t="s">
        <v>89</v>
      </c>
      <c r="E19" s="53"/>
      <c r="F19" s="53" t="s">
        <v>90</v>
      </c>
      <c r="G19" s="53"/>
      <c r="H19" s="55" t="s">
        <v>91</v>
      </c>
    </row>
    <row r="20" spans="1:8" ht="90">
      <c r="A20" s="77"/>
      <c r="B20" s="53" t="s">
        <v>92</v>
      </c>
      <c r="C20" s="53"/>
      <c r="D20" s="53" t="s">
        <v>93</v>
      </c>
      <c r="E20" s="53"/>
      <c r="F20" s="53" t="s">
        <v>94</v>
      </c>
      <c r="G20" s="53"/>
      <c r="H20" s="55" t="s">
        <v>95</v>
      </c>
    </row>
    <row r="21" spans="1:8" ht="105">
      <c r="A21" s="78" t="s">
        <v>96</v>
      </c>
      <c r="B21" s="50" t="s">
        <v>97</v>
      </c>
      <c r="C21" s="50"/>
      <c r="D21" s="56" t="s">
        <v>98</v>
      </c>
      <c r="E21" s="50"/>
      <c r="F21" s="50" t="s">
        <v>99</v>
      </c>
      <c r="G21" s="50"/>
      <c r="H21" s="50" t="s">
        <v>100</v>
      </c>
    </row>
    <row r="22" spans="1:8" ht="75">
      <c r="A22" s="78"/>
      <c r="B22" s="50" t="s">
        <v>101</v>
      </c>
      <c r="C22" s="50"/>
      <c r="D22" s="50" t="s">
        <v>102</v>
      </c>
      <c r="E22" s="50"/>
      <c r="F22" s="50" t="s">
        <v>103</v>
      </c>
      <c r="G22" s="50"/>
      <c r="H22" s="50" t="s">
        <v>104</v>
      </c>
    </row>
    <row r="23" spans="1:8" ht="90">
      <c r="A23" s="78"/>
      <c r="B23" s="50" t="s">
        <v>105</v>
      </c>
      <c r="C23" s="50"/>
      <c r="D23" s="50" t="s">
        <v>106</v>
      </c>
      <c r="E23" s="50"/>
      <c r="F23" s="50" t="s">
        <v>107</v>
      </c>
      <c r="G23" s="50"/>
      <c r="H23" s="50" t="s">
        <v>108</v>
      </c>
    </row>
    <row r="24" spans="1:8" ht="75">
      <c r="A24" s="78"/>
      <c r="B24" s="50" t="s">
        <v>109</v>
      </c>
      <c r="C24" s="50"/>
      <c r="D24" s="50" t="s">
        <v>110</v>
      </c>
      <c r="E24" s="50"/>
      <c r="F24" s="50" t="s">
        <v>111</v>
      </c>
      <c r="G24" s="50"/>
      <c r="H24" s="50" t="s">
        <v>109</v>
      </c>
    </row>
    <row r="25" spans="1:8" ht="105">
      <c r="A25" s="78"/>
      <c r="B25" s="50" t="s">
        <v>112</v>
      </c>
      <c r="C25" s="50" t="s">
        <v>113</v>
      </c>
      <c r="D25" s="50" t="s">
        <v>114</v>
      </c>
      <c r="E25" s="50" t="s">
        <v>115</v>
      </c>
      <c r="F25" s="50" t="s">
        <v>116</v>
      </c>
      <c r="G25" s="50"/>
      <c r="H25" s="50" t="s">
        <v>112</v>
      </c>
    </row>
    <row r="26" spans="1:8" ht="90">
      <c r="A26" s="77" t="s">
        <v>117</v>
      </c>
      <c r="B26" s="53" t="s">
        <v>118</v>
      </c>
      <c r="C26" s="53"/>
      <c r="D26" s="53" t="s">
        <v>119</v>
      </c>
      <c r="E26" s="53"/>
      <c r="F26" s="53" t="s">
        <v>120</v>
      </c>
      <c r="G26" s="53"/>
      <c r="H26" s="53" t="s">
        <v>118</v>
      </c>
    </row>
    <row r="27" spans="1:8" ht="165">
      <c r="A27" s="77"/>
      <c r="B27" s="53" t="s">
        <v>121</v>
      </c>
      <c r="C27" s="53" t="s">
        <v>122</v>
      </c>
      <c r="D27" s="53" t="s">
        <v>123</v>
      </c>
      <c r="E27" s="53" t="s">
        <v>124</v>
      </c>
      <c r="F27" s="53" t="s">
        <v>125</v>
      </c>
      <c r="G27" s="53"/>
      <c r="H27" s="53" t="s">
        <v>121</v>
      </c>
    </row>
    <row r="28" spans="1:8" ht="105">
      <c r="A28" s="77"/>
      <c r="B28" s="53" t="s">
        <v>126</v>
      </c>
      <c r="C28" s="53"/>
      <c r="D28" s="67" t="s">
        <v>127</v>
      </c>
      <c r="E28" s="53"/>
      <c r="F28" s="53" t="s">
        <v>126</v>
      </c>
      <c r="G28" s="53"/>
      <c r="H28" s="53" t="s">
        <v>126</v>
      </c>
    </row>
    <row r="29" spans="1:8" ht="90">
      <c r="A29" s="77"/>
      <c r="B29" s="53" t="s">
        <v>128</v>
      </c>
      <c r="C29" s="53"/>
      <c r="D29" s="67" t="s">
        <v>129</v>
      </c>
      <c r="E29" s="53"/>
      <c r="F29" s="53" t="s">
        <v>130</v>
      </c>
      <c r="G29" s="53"/>
      <c r="H29" s="53" t="s">
        <v>128</v>
      </c>
    </row>
    <row r="30" spans="1:8" ht="105">
      <c r="A30" s="78" t="s">
        <v>131</v>
      </c>
      <c r="B30" s="50" t="s">
        <v>132</v>
      </c>
      <c r="C30" s="50"/>
      <c r="D30" s="50" t="s">
        <v>133</v>
      </c>
      <c r="E30" s="50"/>
      <c r="F30" s="50" t="s">
        <v>134</v>
      </c>
      <c r="G30" s="50"/>
      <c r="H30" s="50" t="s">
        <v>132</v>
      </c>
    </row>
    <row r="31" spans="1:8" ht="105">
      <c r="A31" s="78"/>
      <c r="B31" s="50" t="s">
        <v>135</v>
      </c>
      <c r="C31" s="50"/>
      <c r="D31" s="50" t="s">
        <v>136</v>
      </c>
      <c r="E31" s="50"/>
      <c r="F31" s="50" t="s">
        <v>137</v>
      </c>
      <c r="G31" s="50"/>
      <c r="H31" s="50" t="s">
        <v>135</v>
      </c>
    </row>
    <row r="32" spans="1:8" ht="90">
      <c r="A32" s="78"/>
      <c r="B32" s="50" t="s">
        <v>138</v>
      </c>
      <c r="C32" s="50"/>
      <c r="D32" s="50" t="s">
        <v>139</v>
      </c>
      <c r="E32" s="50"/>
      <c r="F32" s="50" t="s">
        <v>140</v>
      </c>
      <c r="G32" s="50"/>
      <c r="H32" s="50" t="s">
        <v>138</v>
      </c>
    </row>
    <row r="33" spans="1:8" ht="75">
      <c r="A33" s="77" t="s">
        <v>141</v>
      </c>
      <c r="B33" s="53" t="s">
        <v>142</v>
      </c>
      <c r="C33" s="53"/>
      <c r="D33" s="53" t="s">
        <v>143</v>
      </c>
      <c r="E33" s="53"/>
      <c r="F33" s="53" t="s">
        <v>144</v>
      </c>
      <c r="G33" s="53"/>
      <c r="H33" s="53" t="s">
        <v>142</v>
      </c>
    </row>
    <row r="34" spans="1:8" ht="90">
      <c r="A34" s="77"/>
      <c r="B34" s="53" t="s">
        <v>145</v>
      </c>
      <c r="C34" s="53"/>
      <c r="D34" s="53" t="s">
        <v>146</v>
      </c>
      <c r="E34" s="53"/>
      <c r="F34" s="53" t="s">
        <v>147</v>
      </c>
      <c r="G34" s="53"/>
      <c r="H34" s="53" t="s">
        <v>145</v>
      </c>
    </row>
    <row r="35" spans="1:8" s="3" customFormat="1" ht="105">
      <c r="A35" s="77"/>
      <c r="B35" s="53" t="s">
        <v>148</v>
      </c>
      <c r="C35" s="53"/>
      <c r="D35" s="53" t="s">
        <v>149</v>
      </c>
      <c r="E35" s="53"/>
      <c r="F35" s="53" t="s">
        <v>150</v>
      </c>
      <c r="G35" s="53"/>
      <c r="H35" s="53" t="s">
        <v>148</v>
      </c>
    </row>
    <row r="36" spans="1:8" s="3" customFormat="1" ht="75">
      <c r="A36" s="79"/>
      <c r="B36" s="57" t="s">
        <v>151</v>
      </c>
      <c r="C36" s="57"/>
      <c r="D36" s="57" t="s">
        <v>152</v>
      </c>
      <c r="E36" s="57"/>
      <c r="F36" s="57" t="s">
        <v>153</v>
      </c>
      <c r="G36" s="57"/>
      <c r="H36" s="57" t="s">
        <v>151</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7"/>
  <sheetViews>
    <sheetView showGridLines="0" workbookViewId="0">
      <selection activeCell="D7" sqref="D7"/>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26" t="s">
        <v>154</v>
      </c>
      <c r="B1" s="26" t="s">
        <v>155</v>
      </c>
      <c r="C1" s="26" t="s">
        <v>156</v>
      </c>
      <c r="D1" s="26" t="s">
        <v>157</v>
      </c>
    </row>
    <row r="2" spans="1:4" ht="78.75" customHeight="1">
      <c r="A2" s="27">
        <v>1</v>
      </c>
      <c r="B2" s="14" t="s">
        <v>158</v>
      </c>
      <c r="C2" s="14" t="s">
        <v>159</v>
      </c>
      <c r="D2" s="72">
        <v>0.2</v>
      </c>
    </row>
    <row r="3" spans="1:4" ht="62.25" customHeight="1">
      <c r="A3" s="27">
        <v>2</v>
      </c>
      <c r="B3" s="14" t="s">
        <v>160</v>
      </c>
      <c r="C3" s="14" t="s">
        <v>161</v>
      </c>
      <c r="D3" s="72">
        <v>0.2</v>
      </c>
    </row>
    <row r="4" spans="1:4" ht="60">
      <c r="A4" s="27">
        <v>3</v>
      </c>
      <c r="B4" s="14" t="s">
        <v>162</v>
      </c>
      <c r="C4" s="14" t="s">
        <v>163</v>
      </c>
      <c r="D4" s="72">
        <v>0.2</v>
      </c>
    </row>
    <row r="5" spans="1:4" ht="60">
      <c r="A5" s="27">
        <v>4</v>
      </c>
      <c r="B5" s="14" t="s">
        <v>164</v>
      </c>
      <c r="C5" s="14" t="s">
        <v>165</v>
      </c>
      <c r="D5" s="72">
        <v>0.1</v>
      </c>
    </row>
    <row r="6" spans="1:4" ht="75">
      <c r="A6" s="27">
        <v>5</v>
      </c>
      <c r="B6" s="14" t="s">
        <v>166</v>
      </c>
      <c r="C6" s="14" t="s">
        <v>167</v>
      </c>
      <c r="D6" s="72">
        <v>0.1</v>
      </c>
    </row>
    <row r="7" spans="1:4" ht="45">
      <c r="A7" s="27">
        <v>6</v>
      </c>
      <c r="B7" s="14" t="s">
        <v>168</v>
      </c>
      <c r="C7" s="14" t="s">
        <v>169</v>
      </c>
      <c r="D7" s="72">
        <v>0.2</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4"/>
  <sheetViews>
    <sheetView showGridLines="0" workbookViewId="0">
      <pane ySplit="2" topLeftCell="A13" activePane="bottomLeft" state="frozen"/>
      <selection pane="bottomLeft" activeCell="C16" sqref="C16"/>
    </sheetView>
  </sheetViews>
  <sheetFormatPr defaultColWidth="11.42578125" defaultRowHeight="15"/>
  <cols>
    <col min="1" max="1" width="15.85546875" style="3" bestFit="1" customWidth="1"/>
    <col min="2" max="2" width="10.42578125" style="3" bestFit="1" customWidth="1"/>
    <col min="3" max="3" width="49.7109375" style="18" bestFit="1" customWidth="1"/>
    <col min="4" max="4" width="45.85546875" style="3" customWidth="1"/>
    <col min="5" max="5" width="14.42578125" style="3" customWidth="1"/>
    <col min="6" max="6" width="12.85546875" style="3" customWidth="1"/>
    <col min="7" max="8" width="45.28515625" style="3" customWidth="1"/>
    <col min="9" max="16384" width="11.42578125" style="3"/>
  </cols>
  <sheetData>
    <row r="1" spans="1:8" ht="15" customHeight="1">
      <c r="A1" s="38"/>
      <c r="B1" s="38"/>
      <c r="C1" s="39"/>
      <c r="D1" s="38"/>
      <c r="E1" s="38"/>
      <c r="F1" s="38"/>
      <c r="G1" s="82"/>
      <c r="H1" s="82"/>
    </row>
    <row r="2" spans="1:8" ht="30">
      <c r="A2" s="26" t="s">
        <v>170</v>
      </c>
      <c r="B2" s="26" t="s">
        <v>171</v>
      </c>
      <c r="C2" s="26" t="s">
        <v>172</v>
      </c>
      <c r="D2" s="26" t="s">
        <v>173</v>
      </c>
      <c r="E2" s="26" t="s">
        <v>157</v>
      </c>
      <c r="F2" s="26" t="s">
        <v>174</v>
      </c>
      <c r="G2" s="26" t="s">
        <v>19</v>
      </c>
    </row>
    <row r="3" spans="1:8" ht="60" customHeight="1">
      <c r="A3" s="21" t="s">
        <v>175</v>
      </c>
      <c r="B3" s="27">
        <f>VALUE(LEFT(Tabla3[[#This Row],[Cod. Criterio]],2))</f>
        <v>1</v>
      </c>
      <c r="C3" s="18" t="s">
        <v>176</v>
      </c>
      <c r="D3" s="18" t="s">
        <v>176</v>
      </c>
      <c r="E3" s="73">
        <v>0.5</v>
      </c>
      <c r="F3" s="58">
        <f>Tabla3[[#This Row],[Ponderación]]*VLOOKUP(B3,Tabla2[#All],4,TRUE)</f>
        <v>0.1</v>
      </c>
      <c r="G3" s="18" t="s">
        <v>176</v>
      </c>
    </row>
    <row r="4" spans="1:8" ht="60" customHeight="1">
      <c r="A4" s="21" t="s">
        <v>177</v>
      </c>
      <c r="B4" s="27">
        <f>VALUE(LEFT(Tabla3[[#This Row],[Cod. Criterio]],2))</f>
        <v>1</v>
      </c>
      <c r="C4" s="18" t="s">
        <v>178</v>
      </c>
      <c r="D4" s="18" t="s">
        <v>178</v>
      </c>
      <c r="E4" s="73">
        <v>0.5</v>
      </c>
      <c r="F4" s="58">
        <f>Tabla3[[#This Row],[Ponderación]]*VLOOKUP(B4,Tabla2[#All],4,TRUE)</f>
        <v>0.1</v>
      </c>
      <c r="G4" s="18" t="s">
        <v>178</v>
      </c>
    </row>
    <row r="5" spans="1:8" ht="30" customHeight="1">
      <c r="A5" s="29" t="s">
        <v>179</v>
      </c>
      <c r="B5" s="28">
        <f>VALUE(LEFT(Tabla3[[#This Row],[Cod. Criterio]],2))</f>
        <v>2</v>
      </c>
      <c r="C5" s="30" t="s">
        <v>180</v>
      </c>
      <c r="D5" s="30" t="s">
        <v>180</v>
      </c>
      <c r="E5" s="74">
        <v>0.5</v>
      </c>
      <c r="F5" s="58">
        <f>Tabla3[[#This Row],[Ponderación]]*VLOOKUP(B5,Tabla2[#All],4,TRUE)</f>
        <v>0.1</v>
      </c>
      <c r="G5" s="30" t="s">
        <v>180</v>
      </c>
    </row>
    <row r="6" spans="1:8" ht="90">
      <c r="A6" s="29" t="s">
        <v>181</v>
      </c>
      <c r="B6" s="28">
        <f>VALUE(LEFT(Tabla3[[#This Row],[Cod. Criterio]],2))</f>
        <v>2</v>
      </c>
      <c r="C6" s="30" t="s">
        <v>182</v>
      </c>
      <c r="D6" s="30" t="s">
        <v>182</v>
      </c>
      <c r="E6" s="74">
        <v>0.5</v>
      </c>
      <c r="F6" s="58">
        <f>Tabla3[[#This Row],[Ponderación]]*VLOOKUP(B6,Tabla2[#All],4,TRUE)</f>
        <v>0.1</v>
      </c>
      <c r="G6" s="30" t="s">
        <v>182</v>
      </c>
    </row>
    <row r="7" spans="1:8" ht="75">
      <c r="A7" s="21" t="s">
        <v>183</v>
      </c>
      <c r="B7" s="27">
        <f>VALUE(LEFT(Tabla3[[#This Row],[Cod. Criterio]],2))</f>
        <v>3</v>
      </c>
      <c r="C7" s="18" t="s">
        <v>184</v>
      </c>
      <c r="D7" s="18" t="s">
        <v>184</v>
      </c>
      <c r="E7" s="73">
        <v>0.5</v>
      </c>
      <c r="F7" s="58">
        <f>Tabla3[[#This Row],[Ponderación]]*VLOOKUP(B7,Tabla2[#All],4,TRUE)</f>
        <v>0.1</v>
      </c>
      <c r="G7" s="18" t="s">
        <v>184</v>
      </c>
    </row>
    <row r="8" spans="1:8" ht="90">
      <c r="A8" s="21" t="s">
        <v>185</v>
      </c>
      <c r="B8" s="27">
        <f>VALUE(LEFT(Tabla3[[#This Row],[Cod. Criterio]],2))</f>
        <v>3</v>
      </c>
      <c r="C8" s="18" t="s">
        <v>186</v>
      </c>
      <c r="D8" s="18" t="s">
        <v>186</v>
      </c>
      <c r="E8" s="73">
        <v>0.5</v>
      </c>
      <c r="F8" s="58">
        <f>Tabla3[[#This Row],[Ponderación]]*VLOOKUP(B8,Tabla2[#All],4,TRUE)</f>
        <v>0.1</v>
      </c>
      <c r="G8" s="18" t="s">
        <v>186</v>
      </c>
    </row>
    <row r="9" spans="1:8" ht="48" customHeight="1">
      <c r="A9" s="21" t="s">
        <v>187</v>
      </c>
      <c r="B9" s="27">
        <f>VALUE(LEFT(Tabla3[[#This Row],[Cod. Criterio]],2))</f>
        <v>4</v>
      </c>
      <c r="C9" s="18" t="s">
        <v>188</v>
      </c>
      <c r="D9" s="18" t="s">
        <v>188</v>
      </c>
      <c r="E9" s="75">
        <v>0.5</v>
      </c>
      <c r="F9" s="58">
        <f>Tabla3[[#This Row],[Ponderación]]*VLOOKUP(B9,Tabla2[#All],4,TRUE)</f>
        <v>0.05</v>
      </c>
      <c r="G9" s="18" t="s">
        <v>188</v>
      </c>
    </row>
    <row r="10" spans="1:8" ht="68.25" customHeight="1">
      <c r="A10" s="21" t="s">
        <v>189</v>
      </c>
      <c r="B10" s="27">
        <f>VALUE(LEFT(Tabla3[[#This Row],[Cod. Criterio]],2))</f>
        <v>4</v>
      </c>
      <c r="C10" s="18" t="s">
        <v>190</v>
      </c>
      <c r="D10" s="18" t="s">
        <v>190</v>
      </c>
      <c r="E10" s="75">
        <v>0.5</v>
      </c>
      <c r="F10" s="58">
        <f>Tabla3[[#This Row],[Ponderación]]*VLOOKUP(B10,Tabla2[#All],4,TRUE)</f>
        <v>0.05</v>
      </c>
      <c r="G10" s="18" t="s">
        <v>190</v>
      </c>
    </row>
    <row r="11" spans="1:8" ht="60">
      <c r="A11" s="21" t="s">
        <v>191</v>
      </c>
      <c r="B11" s="27">
        <f>VALUE(LEFT(Tabla3[[#This Row],[Cod. Criterio]],2))</f>
        <v>5</v>
      </c>
      <c r="C11" s="18" t="s">
        <v>192</v>
      </c>
      <c r="D11" s="18" t="s">
        <v>192</v>
      </c>
      <c r="E11" s="75">
        <v>0.5</v>
      </c>
      <c r="F11" s="58">
        <f>Tabla3[[#This Row],[Ponderación]]*VLOOKUP(B11,Tabla2[#All],4,TRUE)</f>
        <v>0.05</v>
      </c>
      <c r="G11" s="18" t="s">
        <v>192</v>
      </c>
    </row>
    <row r="12" spans="1:8" ht="75">
      <c r="A12" s="21" t="s">
        <v>193</v>
      </c>
      <c r="B12" s="27">
        <f>VALUE(LEFT(Tabla3[[#This Row],[Cod. Criterio]],2))</f>
        <v>5</v>
      </c>
      <c r="C12" s="18" t="s">
        <v>194</v>
      </c>
      <c r="D12" s="18" t="s">
        <v>194</v>
      </c>
      <c r="E12" s="75">
        <v>0.5</v>
      </c>
      <c r="F12" s="58">
        <f>Tabla3[[#This Row],[Ponderación]]*VLOOKUP(B12,Tabla2[#All],4,TRUE)</f>
        <v>0.05</v>
      </c>
      <c r="G12" s="18" t="s">
        <v>194</v>
      </c>
    </row>
    <row r="13" spans="1:8" ht="60">
      <c r="A13" s="21" t="s">
        <v>195</v>
      </c>
      <c r="B13" s="27">
        <f>VALUE(LEFT(Tabla3[[#This Row],[Cod. Criterio]],2))</f>
        <v>6</v>
      </c>
      <c r="C13" s="18" t="s">
        <v>196</v>
      </c>
      <c r="D13" s="18" t="s">
        <v>196</v>
      </c>
      <c r="E13" s="75">
        <v>0.5</v>
      </c>
      <c r="F13" s="58">
        <f>Tabla3[[#This Row],[Ponderación]]*VLOOKUP(B13,Tabla2[#All],4,TRUE)</f>
        <v>0.1</v>
      </c>
      <c r="G13" s="18" t="s">
        <v>196</v>
      </c>
    </row>
    <row r="14" spans="1:8" ht="75">
      <c r="A14" s="21" t="s">
        <v>197</v>
      </c>
      <c r="B14" s="27">
        <f>VALUE(LEFT(Tabla3[[#This Row],[Cod. Criterio]],2))</f>
        <v>6</v>
      </c>
      <c r="C14" s="18" t="s">
        <v>198</v>
      </c>
      <c r="D14" s="18" t="s">
        <v>198</v>
      </c>
      <c r="E14" s="75">
        <v>0.5</v>
      </c>
      <c r="F14" s="58">
        <f>Tabla3[[#This Row],[Ponderación]]*VLOOKUP(B14,Tabla2[#All],4,TRUE)</f>
        <v>0.1</v>
      </c>
      <c r="G14" s="18" t="s">
        <v>198</v>
      </c>
    </row>
  </sheetData>
  <mergeCells count="1">
    <mergeCell ref="G1:H1"/>
  </mergeCells>
  <conditionalFormatting sqref="A3:C14 E3:F14">
    <cfRule type="expression" dxfId="89" priority="26">
      <formula>ISEVEN($B3)</formula>
    </cfRule>
  </conditionalFormatting>
  <conditionalFormatting sqref="D3:D14">
    <cfRule type="expression" dxfId="88" priority="3">
      <formula>ISEVEN($B3)</formula>
    </cfRule>
  </conditionalFormatting>
  <conditionalFormatting sqref="G3:G14">
    <cfRule type="expression" dxfId="87" priority="1">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H26"/>
  <sheetViews>
    <sheetView showGridLines="0" workbookViewId="0">
      <pane ySplit="1" topLeftCell="A25" activePane="bottomLeft" state="frozen"/>
      <selection pane="bottomLeft" activeCell="D19" sqref="D19"/>
    </sheetView>
  </sheetViews>
  <sheetFormatPr defaultColWidth="11.42578125" defaultRowHeight="15"/>
  <cols>
    <col min="1" max="1" width="8.7109375" style="10" customWidth="1"/>
    <col min="2" max="2" width="11.140625" style="31" customWidth="1"/>
    <col min="3" max="3" width="11.5703125" style="10" customWidth="1"/>
    <col min="4" max="4" width="57" style="34" customWidth="1"/>
    <col min="5" max="5" width="0.140625" style="34" hidden="1" customWidth="1"/>
    <col min="6" max="6" width="15" style="34" customWidth="1"/>
    <col min="7" max="7" width="14.42578125" style="10" customWidth="1"/>
    <col min="8" max="8" width="36.85546875" style="10" hidden="1" customWidth="1"/>
    <col min="9" max="9" width="11.85546875" style="10" bestFit="1" customWidth="1"/>
    <col min="10" max="16384" width="11.42578125" style="10"/>
  </cols>
  <sheetData>
    <row r="1" spans="1:8" ht="39" customHeight="1">
      <c r="A1" s="59" t="s">
        <v>171</v>
      </c>
      <c r="B1" s="59" t="s">
        <v>170</v>
      </c>
      <c r="C1" s="59" t="s">
        <v>199</v>
      </c>
      <c r="D1" s="59" t="s">
        <v>200</v>
      </c>
      <c r="E1" s="59" t="s">
        <v>201</v>
      </c>
      <c r="F1" s="59" t="s">
        <v>202</v>
      </c>
      <c r="G1" s="61" t="s">
        <v>203</v>
      </c>
      <c r="H1" s="59" t="s">
        <v>204</v>
      </c>
    </row>
    <row r="2" spans="1:8" ht="71.25" customHeight="1">
      <c r="A2" s="62">
        <f>VALUE(LEFT(Tabla35[[#This Row],[Cod. Criterio]],2))</f>
        <v>1</v>
      </c>
      <c r="B2" s="63" t="s">
        <v>175</v>
      </c>
      <c r="C2" s="63"/>
      <c r="D2" s="70" t="s">
        <v>205</v>
      </c>
      <c r="E2" s="34" t="str">
        <f>Tabla35[[#This Row],[Criterio / Subcriterio]]</f>
        <v>01.01 Reconocer y expresar a través de composiciones orales, escritas y artísticas los elementos clave de la dignidad y la identidad personal, relacionándolas con diferentes situaciones vitales, teniendo en cuenta biografías y relatos bíblicos de vocación y misión.</v>
      </c>
      <c r="F2" s="60"/>
      <c r="G2" s="64"/>
      <c r="H2" s="47" t="e" vm="1">
        <f>IF([1]!Tabla35[[#This Row],[Cod.Logro]]&gt;0,MATCH([1]!Tabla35[[#This Row],[Cod-Subcrt]],[1]!Tabla6[[#All],[Subcriterio]],0),99)</f>
        <v>#REF!</v>
      </c>
    </row>
    <row r="3" spans="1:8" ht="73.5" customHeight="1">
      <c r="A3" s="62">
        <f>VALUE(LEFT(Tabla35[[#This Row],[Cod. Criterio]],2))</f>
        <v>1</v>
      </c>
      <c r="B3" s="63" t="str">
        <f>LEFT(Tabla35[[#This Row],[Cod.Logro]],5)</f>
        <v>01.01</v>
      </c>
      <c r="C3" s="68" t="s">
        <v>206</v>
      </c>
      <c r="D3" s="70" t="s">
        <v>207</v>
      </c>
      <c r="E3" s="34" t="str">
        <f>Tabla35[[#This Row],[Criterio / Subcriterio]]</f>
        <v>01.01.01 Reconocer y expresar a través de composiciones orales, escritas y artísticas los elementos clave de la dignidad y la identidad personal, relacionándolas con diferentes situaciones vitales, teniendo en cuenta biografías y relatos bíblicos de vocación y misión.</v>
      </c>
      <c r="F3" s="71">
        <v>1</v>
      </c>
      <c r="G3" s="65"/>
      <c r="H3" s="47" t="e" vm="1">
        <f>IF([1]!Tabla35[[#This Row],[Cod.Logro]]&gt;0,MATCH([1]!Tabla35[[#This Row],[Cod-Subcrt]],[1]!Tabla6[[#All],[Subcriterio]],0),99)</f>
        <v>#REF!</v>
      </c>
    </row>
    <row r="4" spans="1:8" ht="74.25" customHeight="1">
      <c r="A4" s="62">
        <f>VALUE(LEFT(Tabla35[[#This Row],[Cod. Criterio]],2))</f>
        <v>1</v>
      </c>
      <c r="B4" s="63" t="s">
        <v>177</v>
      </c>
      <c r="C4" s="63"/>
      <c r="D4" s="70" t="s">
        <v>208</v>
      </c>
      <c r="E4" s="34" t="str">
        <f>Tabla35[[#This Row],[Criterio / Subcriterio]]</f>
        <v>01.02 Desarrollar sensibilidad sobre el valor de la vida y de la igual dignidad del ser humano, y su papel en el cuidado de la naturaleza, tomando como modelo personajes bíblicos y de la tradición cristiana.</v>
      </c>
      <c r="F4" s="71"/>
      <c r="G4" s="65"/>
      <c r="H4" s="47" t="e" vm="1">
        <f>IF([1]!Tabla35[[#This Row],[Cod.Logro]]&gt;0,MATCH([1]!Tabla35[[#This Row],[Cod-Subcrt]],[1]!Tabla6[[#All],[Subcriterio]],0),99)</f>
        <v>#REF!</v>
      </c>
    </row>
    <row r="5" spans="1:8" ht="74.25" customHeight="1">
      <c r="A5" s="62">
        <f>VALUE(LEFT(Tabla35[[#This Row],[Cod. Criterio]],2))</f>
        <v>1</v>
      </c>
      <c r="B5" s="63" t="str">
        <f>LEFT(Tabla35[[#This Row],[Cod.Logro]],5)</f>
        <v>01.02</v>
      </c>
      <c r="C5" s="63" t="str">
        <f>+CONCATENATE(TEXT(B4,""),".01")</f>
        <v>01.02.01</v>
      </c>
      <c r="D5" s="70" t="s">
        <v>209</v>
      </c>
      <c r="E5" s="34" t="str">
        <f>Tabla35[[#This Row],[Criterio / Subcriterio]]</f>
        <v>01.02.01 Desarrollar sensibilidad sobre el valor de la vida y de la igual dignidad del ser humano, y su papel en el cuidado de la naturaleza, tomando como modelo personajes bíblicos y de la tradición cristiana.</v>
      </c>
      <c r="F5" s="71">
        <v>1</v>
      </c>
      <c r="G5" s="65"/>
      <c r="H5" s="47" t="e" vm="1">
        <f>IF([1]!Tabla35[[#This Row],[Cod.Logro]]&gt;0,MATCH([1]!Tabla35[[#This Row],[Cod-Subcrt]],[1]!Tabla6[[#All],[Subcriterio]],0),99)</f>
        <v>#REF!</v>
      </c>
    </row>
    <row r="6" spans="1:8" ht="51" customHeight="1">
      <c r="A6" s="62">
        <f>VALUE(LEFT(Tabla35[[#This Row],[Cod. Criterio]],2))</f>
        <v>2</v>
      </c>
      <c r="B6" s="63" t="s">
        <v>179</v>
      </c>
      <c r="C6" s="63"/>
      <c r="D6" s="70" t="s">
        <v>210</v>
      </c>
      <c r="E6" s="34" t="str">
        <f>Tabla35[[#This Row],[Criterio / Subcriterio]]</f>
        <v>02.01 Adquirir destrezas y habilidades sociales que potencien su inclusión en el grupo y entornos culturales cercanos, a través de la lectura de pasajes bíblicos del Nuevo Testamento y el análisis de comportamientos de cuidado, responsabilidad, solidaridad y perdón.</v>
      </c>
      <c r="F6" s="71"/>
      <c r="G6" s="65"/>
      <c r="H6" s="47" t="e" vm="1">
        <f>IF([1]!Tabla35[[#This Row],[Cod.Logro]]&gt;0,MATCH([1]!Tabla35[[#This Row],[Cod-Subcrt]],[1]!Tabla6[[#All],[Subcriterio]],0),99)</f>
        <v>#REF!</v>
      </c>
    </row>
    <row r="7" spans="1:8" ht="45" customHeight="1">
      <c r="A7" s="62">
        <f>VALUE(LEFT(Tabla35[[#This Row],[Cod. Criterio]],2))</f>
        <v>2</v>
      </c>
      <c r="B7" s="63" t="str">
        <f>LEFT(Tabla35[[#This Row],[Cod.Logro]],5)</f>
        <v>02.01</v>
      </c>
      <c r="C7" s="63" t="str">
        <f>+CONCATENATE(TEXT(B6,""),".01")</f>
        <v>02.01.01</v>
      </c>
      <c r="D7" s="70" t="s">
        <v>211</v>
      </c>
      <c r="E7" s="34" t="str">
        <f>Tabla35[[#This Row],[Criterio / Subcriterio]]</f>
        <v>02.01.01 Adquirir destrezas y habilidades sociales que potencien su inclusión en el grupo y entornos culturales cercanos, a través de la lectura de pasajes bíblicos del Nuevo Testamento y el análisis de comportamientos de cuidado, responsabilidad, solidaridad y perdón.</v>
      </c>
      <c r="F7" s="71">
        <v>1</v>
      </c>
      <c r="G7" s="65"/>
      <c r="H7" s="47" t="e" vm="1">
        <f>IF([1]!Tabla35[[#This Row],[Cod.Logro]]&gt;0,MATCH([1]!Tabla35[[#This Row],[Cod-Subcrt]],[1]!Tabla6[[#All],[Subcriterio]],0),99)</f>
        <v>#REF!</v>
      </c>
    </row>
    <row r="8" spans="1:8" ht="31.5" customHeight="1">
      <c r="A8" s="62">
        <f>VALUE(LEFT(Tabla35[[#This Row],[Cod. Criterio]],2))</f>
        <v>2</v>
      </c>
      <c r="B8" s="63" t="s">
        <v>181</v>
      </c>
      <c r="C8" s="63"/>
      <c r="D8" s="70" t="s">
        <v>212</v>
      </c>
      <c r="E8" s="34" t="str">
        <f>Tabla35[[#This Row],[Criterio / Subcriterio]]</f>
        <v>02.02 Apreciar las relaciones sociales como fuente de felicidad y desarrollo personal, tomando como punto de partida los relatos sobre la comunidad de Jesús de Nazaret, los Apóstoles y la Iglesia, asumiendo responsabilidades en el cuidado de las personas y del planeta.</v>
      </c>
      <c r="F8" s="71"/>
      <c r="G8" s="65"/>
      <c r="H8" s="47" t="e" vm="1">
        <f>IF([1]!Tabla35[[#This Row],[Cod.Logro]]&gt;0,MATCH([1]!Tabla35[[#This Row],[Cod-Subcrt]],[1]!Tabla6[[#All],[Subcriterio]],0),99)</f>
        <v>#REF!</v>
      </c>
    </row>
    <row r="9" spans="1:8" ht="45" customHeight="1">
      <c r="A9" s="62">
        <f>VALUE(LEFT(Tabla35[[#This Row],[Cod. Criterio]],2))</f>
        <v>2</v>
      </c>
      <c r="B9" s="63" t="str">
        <f>LEFT(Tabla35[[#This Row],[Cod.Logro]],5)</f>
        <v>02.02</v>
      </c>
      <c r="C9" s="63" t="str">
        <f>+CONCATENATE(TEXT(B8,""),".01")</f>
        <v>02.02.01</v>
      </c>
      <c r="D9" s="70" t="s">
        <v>213</v>
      </c>
      <c r="E9" s="34" t="str">
        <f>Tabla35[[#This Row],[Criterio / Subcriterio]]</f>
        <v>02.02.01 Apreciar las relaciones sociales como fuente de felicidad y desarrollo personal, tomando como punto de partida los relatos sobre la comunidad de Jesús de Nazaret, los Apóstoles y la Iglesia, asumiendo responsabilidades en el cuidado de las personas y del planeta.</v>
      </c>
      <c r="F9" s="71">
        <v>1</v>
      </c>
      <c r="G9" s="65"/>
      <c r="H9" s="47" t="e" vm="1">
        <f>IF([1]!Tabla35[[#This Row],[Cod.Logro]]&gt;0,MATCH([1]!Tabla35[[#This Row],[Cod-Subcrt]],[1]!Tabla6[[#All],[Subcriterio]],0),99)</f>
        <v>#REF!</v>
      </c>
    </row>
    <row r="10" spans="1:8" ht="31.5" customHeight="1">
      <c r="A10" s="62">
        <f>VALUE(LEFT(Tabla35[[#This Row],[Cod. Criterio]],2))</f>
        <v>3</v>
      </c>
      <c r="B10" s="63" t="s">
        <v>183</v>
      </c>
      <c r="C10" s="63"/>
      <c r="D10" s="70" t="s">
        <v>214</v>
      </c>
      <c r="E10" s="34" t="str">
        <f>Tabla35[[#This Row],[Criterio / Subcriterio]]</f>
        <v>03.01 Colaborar y promover con los demás el análisis de situaciones que perjudican o mejoran la convivencia y la puesta en marcha de acciones responsables que favorezcan la construcción de un mundo más equitativo e inclusivo.</v>
      </c>
      <c r="F10" s="71"/>
      <c r="G10" s="65"/>
      <c r="H10" s="47" t="e" vm="1">
        <f>IF([1]!Tabla35[[#This Row],[Cod.Logro]]&gt;0,MATCH([1]!Tabla35[[#This Row],[Cod-Subcrt]],[1]!Tabla6[[#All],[Subcriterio]],0),99)</f>
        <v>#REF!</v>
      </c>
    </row>
    <row r="11" spans="1:8" ht="45" customHeight="1">
      <c r="A11" s="62">
        <f>VALUE(LEFT(Tabla35[[#This Row],[Cod. Criterio]],2))</f>
        <v>3</v>
      </c>
      <c r="B11" s="63" t="str">
        <f>LEFT(Tabla35[[#This Row],[Cod.Logro]],5)</f>
        <v>03.01</v>
      </c>
      <c r="C11" s="63" t="str">
        <f>+CONCATENATE(TEXT(B10,""),".01")</f>
        <v>03.01.01</v>
      </c>
      <c r="D11" s="70" t="s">
        <v>215</v>
      </c>
      <c r="E11" s="34" t="str">
        <f>Tabla35[[#This Row],[Criterio / Subcriterio]]</f>
        <v>03.01.01 Colaborar y promover con los demás el análisis de situaciones que perjudican o mejoran la convivencia y la puesta en marcha de acciones responsables que favorezcan la construcción de un mundo más equitativo e inclusivo.</v>
      </c>
      <c r="F11" s="71">
        <v>1</v>
      </c>
      <c r="G11" s="65"/>
      <c r="H11" s="47" t="e" vm="1">
        <f>IF([1]!Tabla35[[#This Row],[Cod.Logro]]&gt;0,MATCH([1]!Tabla35[[#This Row],[Cod-Subcrt]],[1]!Tabla6[[#All],[Subcriterio]],0),99)</f>
        <v>#REF!</v>
      </c>
    </row>
    <row r="12" spans="1:8" ht="31.5" customHeight="1">
      <c r="A12" s="62">
        <f>VALUE(LEFT(Tabla35[[#This Row],[Cod. Criterio]],2))</f>
        <v>3</v>
      </c>
      <c r="B12" s="63" t="s">
        <v>185</v>
      </c>
      <c r="C12" s="63"/>
      <c r="D12" s="70" t="s">
        <v>216</v>
      </c>
      <c r="E12" s="34" t="str">
        <f>Tabla35[[#This Row],[Criterio / Subcriterio]]</f>
        <v>03.02 Distinguir algunos de los valores propios del cristianismo y su presentación en pasajes de los evangelios, para aplicar la cooperación y la mediación, la resolución pacífica de conflictos y la construcción del bien común en situaciones cercanas.</v>
      </c>
      <c r="F12" s="71"/>
      <c r="G12" s="65"/>
      <c r="H12" s="47" t="e" vm="1">
        <f>IF([1]!Tabla35[[#This Row],[Cod.Logro]]&gt;0,MATCH([1]!Tabla35[[#This Row],[Cod-Subcrt]],[1]!Tabla6[[#All],[Subcriterio]],0),99)</f>
        <v>#REF!</v>
      </c>
    </row>
    <row r="13" spans="1:8" ht="31.5" customHeight="1">
      <c r="A13" s="62">
        <f>VALUE(LEFT(Tabla35[[#This Row],[Cod. Criterio]],2))</f>
        <v>3</v>
      </c>
      <c r="B13" s="63" t="str">
        <f>LEFT(Tabla35[[#This Row],[Cod.Logro]],5)</f>
        <v>03.02</v>
      </c>
      <c r="C13" s="63" t="str">
        <f>+CONCATENATE(TEXT(B12,""),".01")</f>
        <v>03.02.01</v>
      </c>
      <c r="D13" s="70" t="s">
        <v>217</v>
      </c>
      <c r="E13" s="34" t="str">
        <f>Tabla35[[#This Row],[Criterio / Subcriterio]]</f>
        <v>03.02.01 Distinguir algunos de los valores propios del cristianismo y su presentación en pasajes de los evangelios, para aplicar la cooperación y la mediación, la resolución pacífica de conflictos y la construcción del bien común en situaciones cercanas.</v>
      </c>
      <c r="F13" s="71">
        <v>1</v>
      </c>
      <c r="G13" s="65"/>
      <c r="H13" s="47" t="e" vm="1">
        <f>IF([1]!Tabla35[[#This Row],[Cod.Logro]]&gt;0,MATCH([1]!Tabla35[[#This Row],[Cod-Subcrt]],[1]!Tabla6[[#All],[Subcriterio]],0),99)</f>
        <v>#REF!</v>
      </c>
    </row>
    <row r="14" spans="1:8" ht="54" customHeight="1">
      <c r="A14" s="62">
        <f>VALUE(LEFT(Tabla35[[#This Row],[Cod. Criterio]],2))</f>
        <v>4</v>
      </c>
      <c r="B14" s="63" t="s">
        <v>187</v>
      </c>
      <c r="C14" s="63"/>
      <c r="D14" s="70" t="s">
        <v>218</v>
      </c>
      <c r="E14" s="34" t="str">
        <f>Tabla35[[#This Row],[Criterio / Subcriterio]]</f>
        <v>04.01 Admirar diferentes expresiones del patrimonio cultural y de la religiosidad popular, reconociendo su belleza y su significado religioso y su vinculación con textos bíblicos, valorando su aportación a la identidad cultural.</v>
      </c>
      <c r="F14" s="71"/>
      <c r="G14" s="65"/>
      <c r="H14" s="47" t="e" vm="1">
        <f>IF([1]!Tabla35[[#This Row],[Cod.Logro]]&gt;0,MATCH([1]!Tabla35[[#This Row],[Cod-Subcrt]],[1]!Tabla6[[#All],[Subcriterio]],0),99)</f>
        <v>#REF!</v>
      </c>
    </row>
    <row r="15" spans="1:8" ht="69.75" customHeight="1">
      <c r="A15" s="62">
        <f>VALUE(LEFT(Tabla35[[#This Row],[Cod. Criterio]],2))</f>
        <v>4</v>
      </c>
      <c r="B15" s="63" t="s">
        <v>187</v>
      </c>
      <c r="C15" s="63" t="s">
        <v>219</v>
      </c>
      <c r="D15" s="70" t="s">
        <v>220</v>
      </c>
      <c r="E15" s="34" t="str">
        <f>Tabla35[[#This Row],[Criterio / Subcriterio]]</f>
        <v>04.01.01 Admirar diferentes expresiones del patrimonio cultural y de la religiosidad popular, reconociendo su belleza y su significado religioso y su vinculación con textos bíblicos, valorando su aportación a la identidad cultural.</v>
      </c>
      <c r="F15" s="71">
        <v>1</v>
      </c>
      <c r="G15" s="65"/>
      <c r="H15" s="47" t="e" vm="1">
        <f>IF([1]!Tabla35[[#This Row],[Cod.Logro]]&gt;0,MATCH([1]!Tabla35[[#This Row],[Cod-Subcrt]],[1]!Tabla6[[#All],[Subcriterio]],0),99)</f>
        <v>#REF!</v>
      </c>
    </row>
    <row r="16" spans="1:8" ht="39.75" customHeight="1">
      <c r="A16" s="62">
        <f>VALUE(LEFT(Tabla35[[#This Row],[Cod. Criterio]],2))</f>
        <v>4</v>
      </c>
      <c r="B16" s="63" t="s">
        <v>189</v>
      </c>
      <c r="C16" s="63"/>
      <c r="D16" s="70" t="s">
        <v>221</v>
      </c>
      <c r="E16" s="34" t="str">
        <f>Tabla35[[#This Row],[Criterio / Subcriterio]]</f>
        <v>04.02 Observar en las celebraciones litúrgicas, los espacios sagrados y los sacramentos de la Iglesia elementos esenciales del cristianismo, poniéndolos en relación con la vida de Jesús y la tradición de la Iglesia.</v>
      </c>
      <c r="F16" s="71"/>
      <c r="G16" s="65"/>
      <c r="H16" s="47" t="e" vm="1">
        <f>IF([1]!Tabla35[[#This Row],[Cod.Logro]]&gt;0,MATCH([1]!Tabla35[[#This Row],[Cod-Subcrt]],[1]!Tabla6[[#All],[Subcriterio]],0),99)</f>
        <v>#REF!</v>
      </c>
    </row>
    <row r="17" spans="1:8" ht="45" customHeight="1">
      <c r="A17" s="62">
        <f>VALUE(LEFT(Tabla35[[#This Row],[Cod. Criterio]],2))</f>
        <v>4</v>
      </c>
      <c r="B17" s="63" t="str">
        <f>LEFT(Tabla35[[#This Row],[Cod.Logro]],5)</f>
        <v>04.02</v>
      </c>
      <c r="C17" s="63" t="str">
        <f>+CONCATENATE(TEXT(B16,""),".01")</f>
        <v>04.02.01</v>
      </c>
      <c r="D17" s="70" t="s">
        <v>222</v>
      </c>
      <c r="E17" s="34" t="str">
        <f>Tabla35[[#This Row],[Criterio / Subcriterio]]</f>
        <v>04.02.01 Observar en las celebraciones litúrgicas, los espacios sagrados y los sacramentos de la Iglesia elementos esenciales del cristianismo, poniéndolos en relación con la vida de Jesús y la tradición de la Iglesia.</v>
      </c>
      <c r="F17" s="71">
        <v>1</v>
      </c>
      <c r="G17" s="65"/>
      <c r="H17" s="47" t="e" vm="1">
        <f>IF([1]!Tabla35[[#This Row],[Cod.Logro]]&gt;0,MATCH([1]!Tabla35[[#This Row],[Cod-Subcrt]],[1]!Tabla6[[#All],[Subcriterio]],0),99)</f>
        <v>#REF!</v>
      </c>
    </row>
    <row r="18" spans="1:8" ht="31.5" customHeight="1">
      <c r="A18" s="62">
        <f>VALUE(LEFT(Tabla35[[#This Row],[Cod. Criterio]],2))</f>
        <v>5</v>
      </c>
      <c r="B18" s="63" t="s">
        <v>191</v>
      </c>
      <c r="C18" s="63"/>
      <c r="D18" s="70" t="s">
        <v>223</v>
      </c>
      <c r="E18" s="34" t="str">
        <f>Tabla35[[#This Row],[Criterio / Subcriterio]]</f>
        <v>05.01 Reconocer y valorar el encuentro con los demás como oportunidad para el desarrollo de la propia interioridad, teniendo como referencia los encuentros de Jesús de Nazaret.</v>
      </c>
      <c r="F18" s="71"/>
      <c r="G18" s="65"/>
      <c r="H18" s="47" t="e" vm="1">
        <f>IF([1]!Tabla35[[#This Row],[Cod.Logro]]&gt;0,MATCH([1]!Tabla35[[#This Row],[Cod-Subcrt]],[1]!Tabla6[[#All],[Subcriterio]],0),99)</f>
        <v>#REF!</v>
      </c>
    </row>
    <row r="19" spans="1:8" ht="45" customHeight="1">
      <c r="A19" s="62">
        <f>VALUE(LEFT(Tabla35[[#This Row],[Cod. Criterio]],2))</f>
        <v>5</v>
      </c>
      <c r="B19" s="63" t="str">
        <f>LEFT(Tabla35[[#This Row],[Cod.Logro]],5)</f>
        <v>05.01</v>
      </c>
      <c r="C19" s="63" t="str">
        <f>+CONCATENATE(TEXT(B18,""),".01")</f>
        <v>05.01.01</v>
      </c>
      <c r="D19" s="70" t="s">
        <v>224</v>
      </c>
      <c r="E19" s="34" t="str">
        <f>Tabla35[[#This Row],[Criterio / Subcriterio]]</f>
        <v>05.01.01 Reconocer y valorar el encuentro con los demás como oportunidad para el desarrollo de la propia interioridad, teniendo como referencia los encuentros de Jesús de Nazaret.</v>
      </c>
      <c r="F19" s="71">
        <v>1</v>
      </c>
      <c r="G19" s="65"/>
      <c r="H19" s="47" t="e" vm="1">
        <f>IF([1]!Tabla35[[#This Row],[Cod.Logro]]&gt;0,MATCH([1]!Tabla35[[#This Row],[Cod-Subcrt]],[1]!Tabla6[[#All],[Subcriterio]],0),99)</f>
        <v>#REF!</v>
      </c>
    </row>
    <row r="20" spans="1:8" ht="45.75" customHeight="1">
      <c r="A20" s="62">
        <f>VALUE(LEFT(Tabla35[[#This Row],[Cod. Criterio]],2))</f>
        <v>5</v>
      </c>
      <c r="B20" s="63" t="s">
        <v>193</v>
      </c>
      <c r="C20" s="63"/>
      <c r="D20" s="70" t="s">
        <v>225</v>
      </c>
      <c r="E20" s="34" t="str">
        <f>Tabla35[[#This Row],[Criterio / Subcriterio]]</f>
        <v>05.02 Identificar las virtudes y actitudes que ayudan a un crecimiento personal y espiritual, a través del autoconocimiento y del acceso a otras experiencias de personajes de la tradición cristiana.</v>
      </c>
      <c r="F20" s="71"/>
      <c r="G20" s="65"/>
      <c r="H20" s="47" t="e" vm="1">
        <f>IF([1]!Tabla35[[#This Row],[Cod.Logro]]&gt;0,MATCH([1]!Tabla35[[#This Row],[Cod-Subcrt]],[1]!Tabla6[[#All],[Subcriterio]],0),99)</f>
        <v>#REF!</v>
      </c>
    </row>
    <row r="21" spans="1:8" ht="46.5" customHeight="1">
      <c r="A21" s="62">
        <f>VALUE(LEFT(Tabla35[[#This Row],[Cod. Criterio]],2))</f>
        <v>5</v>
      </c>
      <c r="B21" s="63" t="str">
        <f>LEFT(Tabla35[[#This Row],[Cod.Logro]],5)</f>
        <v>05.02</v>
      </c>
      <c r="C21" s="63" t="str">
        <f>+CONCATENATE(TEXT(B20,""),".01")</f>
        <v>05.02.01</v>
      </c>
      <c r="D21" s="70" t="s">
        <v>226</v>
      </c>
      <c r="E21" s="34" t="str">
        <f>Tabla35[[#This Row],[Criterio / Subcriterio]]</f>
        <v>05.02.01 Identificar las virtudes y actitudes que ayudan a un crecimiento personal y espiritual, a través del autoconocimiento y del acceso a otras experiencias de personajes de la tradición cristiana.</v>
      </c>
      <c r="F21" s="71">
        <v>1</v>
      </c>
      <c r="G21" s="65"/>
      <c r="H21" s="47" t="e" vm="1">
        <f>IF([1]!Tabla35[[#This Row],[Cod.Logro]]&gt;0,MATCH([1]!Tabla35[[#This Row],[Cod-Subcrt]],[1]!Tabla6[[#All],[Subcriterio]],0),99)</f>
        <v>#REF!</v>
      </c>
    </row>
    <row r="22" spans="1:8" ht="65.25" customHeight="1">
      <c r="A22" s="62">
        <f>VALUE(LEFT(Tabla35[[#This Row],[Cod. Criterio]],2))</f>
        <v>6</v>
      </c>
      <c r="B22" s="63" t="s">
        <v>195</v>
      </c>
      <c r="C22" s="63"/>
      <c r="D22" s="70" t="s">
        <v>227</v>
      </c>
      <c r="E22" s="34" t="str">
        <f>Tabla35[[#This Row],[Criterio / Subcriterio]]</f>
        <v>06.01 Comprender la importancia de la alianza de Dios con el pueblo de Israel que tiene su continuación en Jesucristo, y sus aportaciones sociales y culturales en la historia.</v>
      </c>
      <c r="F22" s="71"/>
      <c r="G22" s="65"/>
      <c r="H22" s="47" t="e" vm="1">
        <f>IF([1]!Tabla35[[#This Row],[Cod.Logro]]&gt;0,MATCH([1]!Tabla35[[#This Row],[Cod-Subcrt]],[1]!Tabla6[[#All],[Subcriterio]],0),99)</f>
        <v>#REF!</v>
      </c>
    </row>
    <row r="23" spans="1:8" ht="45" customHeight="1">
      <c r="A23" s="62">
        <f>VALUE(LEFT(Tabla35[[#This Row],[Cod. Criterio]],2))</f>
        <v>6</v>
      </c>
      <c r="B23" s="63" t="str">
        <f>LEFT(Tabla35[[#This Row],[Cod.Logro]],5)</f>
        <v>06.01</v>
      </c>
      <c r="C23" s="63" t="str">
        <f>+CONCATENATE(TEXT(B22,""),".01")</f>
        <v>06.01.01</v>
      </c>
      <c r="D23" s="70" t="s">
        <v>228</v>
      </c>
      <c r="E23" s="34" t="str">
        <f>Tabla35[[#This Row],[Criterio / Subcriterio]]</f>
        <v>06.01.01 Comprender la importancia de la alianza de Dios con el pueblo de Israel que tiene su continuación en Jesucristo, y sus aportaciones sociales y culturales en la historia.</v>
      </c>
      <c r="F23" s="71">
        <v>1</v>
      </c>
      <c r="G23" s="65"/>
      <c r="H23" s="47" t="e" vm="1">
        <f>IF([1]!Tabla35[[#This Row],[Cod.Logro]]&gt;0,MATCH([1]!Tabla35[[#This Row],[Cod-Subcrt]],[1]!Tabla6[[#All],[Subcriterio]],0),99)</f>
        <v>#REF!</v>
      </c>
    </row>
    <row r="24" spans="1:8" ht="72.75" customHeight="1">
      <c r="A24" s="62">
        <f>VALUE(LEFT(Tabla35[[#This Row],[Cod. Criterio]],2))</f>
        <v>6</v>
      </c>
      <c r="B24" s="63" t="s">
        <v>197</v>
      </c>
      <c r="C24" s="63"/>
      <c r="D24" s="70" t="s">
        <v>229</v>
      </c>
      <c r="E24" s="34" t="str">
        <f>Tabla35[[#This Row],[Criterio / Subcriterio]]</f>
        <v>06.02 Valorar la Iglesia como comunidad que ha continuado con la misión de Jesús resucitado, desde las primeras comunidades cristianas hasta la actualidad, reconociendo sus celebraciones, tradiciones y contribuciones sociales.</v>
      </c>
      <c r="F24" s="71"/>
      <c r="G24" s="65"/>
      <c r="H24" s="47" t="e" vm="1">
        <f>IF([1]!Tabla35[[#This Row],[Cod.Logro]]&gt;0,MATCH([1]!Tabla35[[#This Row],[Cod-Subcrt]],[1]!Tabla6[[#All],[Subcriterio]],0),99)</f>
        <v>#REF!</v>
      </c>
    </row>
    <row r="25" spans="1:8" ht="65.25" customHeight="1">
      <c r="A25" s="62">
        <f>VALUE(LEFT(Tabla35[[#This Row],[Cod. Criterio]],2))</f>
        <v>6</v>
      </c>
      <c r="B25" s="63" t="str">
        <f>LEFT(Tabla35[[#This Row],[Cod.Logro]],5)</f>
        <v>06.02</v>
      </c>
      <c r="C25" s="63" t="str">
        <f>+CONCATENATE(TEXT(B24,""),".01")</f>
        <v>06.02.01</v>
      </c>
      <c r="D25" s="70" t="s">
        <v>230</v>
      </c>
      <c r="E25" s="34" t="str">
        <f>Tabla35[[#This Row],[Criterio / Subcriterio]]</f>
        <v>06.02.01 Valorar la Iglesia como comunidad que ha continuado con la misión de Jesús resucitado, desde las primeras comunidades cristianas hasta la actualidad, reconociendo sus celebraciones, tradiciones y contribuciones sociales.</v>
      </c>
      <c r="F25" s="71">
        <v>1</v>
      </c>
      <c r="G25" s="65"/>
      <c r="H25" s="47" t="e" vm="1">
        <f>IF([1]!Tabla35[[#This Row],[Cod.Logro]]&gt;0,MATCH([1]!Tabla35[[#This Row],[Cod-Subcrt]],[1]!Tabla6[[#All],[Subcriterio]],0),99)</f>
        <v>#REF!</v>
      </c>
    </row>
    <row r="26" spans="1:8" ht="31.5" customHeight="1"/>
  </sheetData>
  <phoneticPr fontId="9" type="noConversion"/>
  <conditionalFormatting sqref="A3:C3 E3:G3 A4:G102">
    <cfRule type="expression" dxfId="77" priority="9" stopIfTrue="1">
      <formula>ISBLANK($C3)</formula>
    </cfRule>
  </conditionalFormatting>
  <conditionalFormatting sqref="A2:G2">
    <cfRule type="expression" dxfId="76" priority="4" stopIfTrue="1">
      <formula>ISBLANK($C2)</formula>
    </cfRule>
  </conditionalFormatting>
  <conditionalFormatting sqref="D3">
    <cfRule type="expression" dxfId="75" priority="2"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29"/>
  <sheetViews>
    <sheetView workbookViewId="0">
      <pane ySplit="2" topLeftCell="A7" activePane="bottomLeft" state="frozen"/>
      <selection pane="bottomLeft" activeCell="B8" sqref="B8"/>
    </sheetView>
  </sheetViews>
  <sheetFormatPr defaultColWidth="11.42578125" defaultRowHeight="15"/>
  <cols>
    <col min="1" max="1" width="33.85546875" style="10" customWidth="1"/>
    <col min="2" max="2" width="45.85546875" style="10" customWidth="1"/>
    <col min="3" max="3" width="41.28515625" style="3" hidden="1" customWidth="1"/>
    <col min="4" max="4" width="41.28515625" style="3" customWidth="1"/>
    <col min="5" max="5" width="15.42578125" style="3" hidden="1" customWidth="1"/>
    <col min="6" max="7" width="33.7109375" style="3" customWidth="1"/>
    <col min="8" max="16384" width="11.42578125" style="3"/>
  </cols>
  <sheetData>
    <row r="1" spans="1:7">
      <c r="A1" s="83" t="s">
        <v>231</v>
      </c>
      <c r="B1" s="83"/>
      <c r="C1" s="83"/>
      <c r="D1" s="41" t="s">
        <v>232</v>
      </c>
      <c r="F1" s="83" t="s">
        <v>233</v>
      </c>
      <c r="G1" s="83"/>
    </row>
    <row r="2" spans="1:7" ht="30">
      <c r="A2" s="24" t="s">
        <v>234</v>
      </c>
      <c r="B2" s="25" t="s">
        <v>235</v>
      </c>
      <c r="C2" s="25" t="s">
        <v>236</v>
      </c>
      <c r="D2" s="25" t="s">
        <v>237</v>
      </c>
      <c r="E2" s="25" t="s">
        <v>238</v>
      </c>
      <c r="F2" s="25" t="s">
        <v>239</v>
      </c>
      <c r="G2" s="25" t="s">
        <v>240</v>
      </c>
    </row>
    <row r="3" spans="1:7" ht="30">
      <c r="A3" s="42" t="s">
        <v>241</v>
      </c>
      <c r="B3" s="37" t="s">
        <v>242</v>
      </c>
      <c r="C3" s="44"/>
      <c r="D3" s="37" t="s">
        <v>242</v>
      </c>
      <c r="E3" s="3">
        <f>MATCH(Tabla5[[#This Row],[(Sin cambios)]],Tabla6[[#All],[Saberes básicos]],0)</f>
        <v>3</v>
      </c>
    </row>
    <row r="4" spans="1:7">
      <c r="A4" s="42"/>
      <c r="B4" s="37" t="s">
        <v>243</v>
      </c>
      <c r="C4" s="44"/>
      <c r="D4" s="37" t="s">
        <v>243</v>
      </c>
      <c r="E4" s="3">
        <f>MATCH(Tabla5[[#This Row],[(Sin cambios)]],Tabla6[[#All],[Saberes básicos]],0)</f>
        <v>4</v>
      </c>
    </row>
    <row r="5" spans="1:7">
      <c r="A5" s="42"/>
      <c r="B5" s="37" t="s">
        <v>244</v>
      </c>
      <c r="C5" s="44"/>
      <c r="D5" s="37" t="s">
        <v>244</v>
      </c>
      <c r="E5" s="3">
        <f>MATCH(Tabla5[[#This Row],[(Sin cambios)]],Tabla6[[#All],[Saberes básicos]],0)</f>
        <v>5</v>
      </c>
    </row>
    <row r="6" spans="1:7" ht="30">
      <c r="A6" s="42"/>
      <c r="B6" s="37" t="s">
        <v>245</v>
      </c>
      <c r="C6" s="44"/>
      <c r="D6" s="37" t="s">
        <v>245</v>
      </c>
      <c r="E6" s="3">
        <f>MATCH(Tabla5[[#This Row],[(Sin cambios)]],Tabla6[[#All],[Saberes básicos]],0)</f>
        <v>6</v>
      </c>
    </row>
    <row r="7" spans="1:7" ht="45">
      <c r="A7" s="42"/>
      <c r="B7" s="37" t="s">
        <v>246</v>
      </c>
      <c r="C7" s="44"/>
      <c r="D7" s="37" t="s">
        <v>246</v>
      </c>
      <c r="E7" s="3">
        <f>MATCH(Tabla5[[#This Row],[(Sin cambios)]],Tabla6[[#All],[Saberes básicos]],0)</f>
        <v>7</v>
      </c>
    </row>
    <row r="8" spans="1:7" ht="45">
      <c r="A8" s="42"/>
      <c r="B8" s="37" t="s">
        <v>247</v>
      </c>
      <c r="C8" s="44"/>
      <c r="D8" s="37" t="s">
        <v>247</v>
      </c>
      <c r="E8" s="3">
        <f>MATCH(Tabla5[[#This Row],[(Sin cambios)]],Tabla6[[#All],[Saberes básicos]],0)</f>
        <v>8</v>
      </c>
    </row>
    <row r="9" spans="1:7" ht="45">
      <c r="A9" s="42"/>
      <c r="B9" s="37" t="s">
        <v>248</v>
      </c>
      <c r="C9" s="44"/>
      <c r="D9" s="37" t="s">
        <v>248</v>
      </c>
      <c r="E9" s="3">
        <f>MATCH(Tabla5[[#This Row],[(Sin cambios)]],Tabla6[[#All],[Saberes básicos]],0)</f>
        <v>9</v>
      </c>
    </row>
    <row r="10" spans="1:7" ht="45">
      <c r="A10" s="43" t="s">
        <v>249</v>
      </c>
      <c r="B10" s="23" t="s">
        <v>250</v>
      </c>
      <c r="C10" s="45"/>
      <c r="D10" s="23" t="s">
        <v>250</v>
      </c>
      <c r="E10" s="3">
        <f>MATCH(Tabla5[[#This Row],[(Sin cambios)]],Tabla6[[#All],[Saberes básicos]],0)</f>
        <v>10</v>
      </c>
    </row>
    <row r="11" spans="1:7" ht="30">
      <c r="A11" s="43"/>
      <c r="B11" s="23" t="s">
        <v>251</v>
      </c>
      <c r="C11" s="45"/>
      <c r="D11" s="23" t="s">
        <v>251</v>
      </c>
      <c r="E11" s="3">
        <f>MATCH(Tabla5[[#This Row],[(Sin cambios)]],Tabla6[[#All],[Saberes básicos]],0)</f>
        <v>11</v>
      </c>
    </row>
    <row r="12" spans="1:7" ht="30">
      <c r="A12" s="43"/>
      <c r="B12" s="23" t="s">
        <v>252</v>
      </c>
      <c r="C12" s="45"/>
      <c r="D12" s="23" t="s">
        <v>252</v>
      </c>
      <c r="E12" s="3">
        <f>MATCH(Tabla5[[#This Row],[(Sin cambios)]],Tabla6[[#All],[Saberes básicos]],0)</f>
        <v>12</v>
      </c>
    </row>
    <row r="13" spans="1:7" ht="30">
      <c r="A13" s="43"/>
      <c r="B13" s="23" t="s">
        <v>253</v>
      </c>
      <c r="C13" s="45"/>
      <c r="D13" s="23" t="s">
        <v>253</v>
      </c>
      <c r="E13" s="3">
        <f>MATCH(Tabla5[[#This Row],[(Sin cambios)]],Tabla6[[#All],[Saberes básicos]],0)</f>
        <v>28</v>
      </c>
    </row>
    <row r="14" spans="1:7" ht="30">
      <c r="A14" s="43"/>
      <c r="B14" s="23" t="s">
        <v>254</v>
      </c>
      <c r="C14" s="45"/>
      <c r="D14" s="23" t="s">
        <v>254</v>
      </c>
      <c r="E14" s="3">
        <f>MATCH(Tabla5[[#This Row],[(Sin cambios)]],Tabla6[[#All],[Saberes básicos]],0)</f>
        <v>13</v>
      </c>
    </row>
    <row r="15" spans="1:7" ht="45">
      <c r="A15" s="43"/>
      <c r="B15" s="23" t="s">
        <v>255</v>
      </c>
      <c r="C15" s="45"/>
      <c r="D15" s="23" t="s">
        <v>255</v>
      </c>
      <c r="E15" s="3">
        <f>MATCH(Tabla5[[#This Row],[(Sin cambios)]],Tabla6[[#All],[Saberes básicos]],0)</f>
        <v>29</v>
      </c>
    </row>
    <row r="16" spans="1:7">
      <c r="A16" s="43"/>
      <c r="B16" s="23" t="s">
        <v>256</v>
      </c>
      <c r="C16" s="45"/>
      <c r="D16" s="23" t="s">
        <v>256</v>
      </c>
      <c r="E16" s="3">
        <f>MATCH(Tabla5[[#This Row],[(Sin cambios)]],Tabla6[[#All],[Saberes básicos]],0)</f>
        <v>47</v>
      </c>
    </row>
    <row r="17" spans="1:5" ht="45">
      <c r="A17" s="43"/>
      <c r="B17" s="23" t="s">
        <v>257</v>
      </c>
      <c r="C17" s="45"/>
      <c r="D17" s="23" t="s">
        <v>257</v>
      </c>
      <c r="E17" s="3">
        <f>MATCH(Tabla5[[#This Row],[(Sin cambios)]],Tabla6[[#All],[Saberes básicos]],0)</f>
        <v>48</v>
      </c>
    </row>
    <row r="18" spans="1:5" ht="30">
      <c r="A18" s="43"/>
      <c r="B18" s="23" t="s">
        <v>258</v>
      </c>
      <c r="C18" s="45"/>
      <c r="D18" s="23" t="s">
        <v>258</v>
      </c>
      <c r="E18" s="3">
        <f>MATCH(Tabla5[[#This Row],[(Sin cambios)]],Tabla6[[#All],[Saberes básicos]],0)</f>
        <v>49</v>
      </c>
    </row>
    <row r="19" spans="1:5" ht="15" customHeight="1">
      <c r="A19" s="43"/>
      <c r="B19" s="23" t="s">
        <v>259</v>
      </c>
      <c r="C19" s="45"/>
      <c r="D19" s="23" t="s">
        <v>259</v>
      </c>
      <c r="E19" s="3">
        <f>MATCH(Tabla5[[#This Row],[(Sin cambios)]],Tabla6[[#All],[Saberes básicos]],0)</f>
        <v>14</v>
      </c>
    </row>
    <row r="20" spans="1:5" ht="30">
      <c r="A20" s="43"/>
      <c r="B20" s="23" t="s">
        <v>260</v>
      </c>
      <c r="C20" s="45"/>
      <c r="D20" s="23" t="s">
        <v>260</v>
      </c>
      <c r="E20" s="3">
        <f>MATCH(Tabla5[[#This Row],[(Sin cambios)]],Tabla6[[#All],[Saberes básicos]],0)</f>
        <v>50</v>
      </c>
    </row>
    <row r="21" spans="1:5" ht="45">
      <c r="A21" s="43"/>
      <c r="B21" s="23" t="s">
        <v>261</v>
      </c>
      <c r="C21" s="45"/>
      <c r="D21" s="23" t="s">
        <v>261</v>
      </c>
      <c r="E21" s="3">
        <f>MATCH(Tabla5[[#This Row],[(Sin cambios)]],Tabla6[[#All],[Saberes básicos]],0)</f>
        <v>30</v>
      </c>
    </row>
    <row r="22" spans="1:5" ht="30">
      <c r="A22" s="43"/>
      <c r="B22" s="23" t="s">
        <v>262</v>
      </c>
      <c r="C22" s="45"/>
      <c r="D22" s="23" t="s">
        <v>262</v>
      </c>
      <c r="E22" s="3">
        <f>MATCH(Tabla5[[#This Row],[(Sin cambios)]],Tabla6[[#All],[Saberes básicos]],0)</f>
        <v>31</v>
      </c>
    </row>
    <row r="23" spans="1:5" ht="30">
      <c r="A23" s="42" t="s">
        <v>263</v>
      </c>
      <c r="B23" s="37" t="s">
        <v>264</v>
      </c>
      <c r="C23" s="44"/>
      <c r="D23" s="37" t="s">
        <v>264</v>
      </c>
      <c r="E23" s="3">
        <f>MATCH(Tabla5[[#This Row],[(Sin cambios)]],Tabla6[[#All],[Saberes básicos]],0)</f>
        <v>15</v>
      </c>
    </row>
    <row r="24" spans="1:5" ht="30">
      <c r="A24" s="42"/>
      <c r="B24" s="37" t="s">
        <v>265</v>
      </c>
      <c r="C24" s="44"/>
      <c r="D24" s="37" t="s">
        <v>265</v>
      </c>
      <c r="E24" s="3">
        <f>MATCH(Tabla5[[#This Row],[(Sin cambios)]],Tabla6[[#All],[Saberes básicos]],0)</f>
        <v>16</v>
      </c>
    </row>
    <row r="25" spans="1:5" ht="45">
      <c r="A25" s="42"/>
      <c r="B25" s="37" t="s">
        <v>266</v>
      </c>
      <c r="C25" s="44"/>
      <c r="D25" s="37" t="s">
        <v>266</v>
      </c>
      <c r="E25" s="3">
        <f>MATCH(Tabla5[[#This Row],[(Sin cambios)]],Tabla6[[#All],[Saberes básicos]],0)</f>
        <v>17</v>
      </c>
    </row>
    <row r="26" spans="1:5" ht="30">
      <c r="A26" s="42"/>
      <c r="B26" s="37" t="s">
        <v>267</v>
      </c>
      <c r="C26" s="44"/>
      <c r="D26" s="37" t="s">
        <v>267</v>
      </c>
      <c r="E26" s="3">
        <f>MATCH(Tabla5[[#This Row],[(Sin cambios)]],Tabla6[[#All],[Saberes básicos]],0)</f>
        <v>18</v>
      </c>
    </row>
    <row r="27" spans="1:5" ht="45">
      <c r="A27" s="42"/>
      <c r="B27" s="37" t="s">
        <v>268</v>
      </c>
      <c r="C27" s="44"/>
      <c r="D27" s="37" t="s">
        <v>268</v>
      </c>
      <c r="E27" s="3">
        <f>MATCH(Tabla5[[#This Row],[(Sin cambios)]],Tabla6[[#All],[Saberes básicos]],0)</f>
        <v>35</v>
      </c>
    </row>
    <row r="28" spans="1:5" ht="30">
      <c r="A28" s="42"/>
      <c r="B28" s="37" t="s">
        <v>269</v>
      </c>
      <c r="C28" s="44"/>
      <c r="D28" s="37" t="s">
        <v>269</v>
      </c>
      <c r="E28" s="3">
        <f>MATCH(Tabla5[[#This Row],[(Sin cambios)]],Tabla6[[#All],[Saberes básicos]],0)</f>
        <v>57</v>
      </c>
    </row>
    <row r="29" spans="1:5" ht="30">
      <c r="A29" s="42"/>
      <c r="B29" s="37" t="s">
        <v>270</v>
      </c>
      <c r="C29" s="44"/>
      <c r="D29" s="37" t="s">
        <v>270</v>
      </c>
      <c r="E29" s="3">
        <f>MATCH(Tabla5[[#This Row],[(Sin cambios)]],Tabla6[[#All],[Saberes básicos]],0)</f>
        <v>19</v>
      </c>
    </row>
  </sheetData>
  <mergeCells count="2">
    <mergeCell ref="A1:C1"/>
    <mergeCell ref="F1:G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58"/>
  <sheetViews>
    <sheetView topLeftCell="C1" workbookViewId="0">
      <selection activeCell="H3" sqref="H3"/>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19" t="s">
        <v>271</v>
      </c>
      <c r="B1" s="19" t="s">
        <v>272</v>
      </c>
      <c r="C1" s="19" t="s">
        <v>273</v>
      </c>
      <c r="D1" s="19" t="s">
        <v>274</v>
      </c>
      <c r="E1" s="19" t="s">
        <v>275</v>
      </c>
      <c r="F1" s="19" t="s">
        <v>276</v>
      </c>
      <c r="G1" s="19" t="s">
        <v>277</v>
      </c>
      <c r="H1" s="19" t="s">
        <v>278</v>
      </c>
      <c r="I1" s="19" t="s">
        <v>279</v>
      </c>
      <c r="J1" s="19" t="s">
        <v>280</v>
      </c>
    </row>
    <row r="2" spans="1:10">
      <c r="A2" s="35">
        <v>1</v>
      </c>
      <c r="B2" s="35" t="s">
        <v>281</v>
      </c>
      <c r="C2" s="32" t="s">
        <v>282</v>
      </c>
      <c r="D2" s="31" t="s">
        <v>283</v>
      </c>
      <c r="E2" s="10"/>
      <c r="F2" s="10"/>
      <c r="G2" s="10"/>
      <c r="H2" s="46"/>
      <c r="I2" s="34"/>
      <c r="J2" t="s">
        <v>284</v>
      </c>
    </row>
    <row r="3" spans="1:10" ht="90">
      <c r="A3" s="35">
        <v>1</v>
      </c>
      <c r="B3" s="35"/>
      <c r="C3" s="10"/>
      <c r="D3" s="10"/>
      <c r="E3" s="10" t="s">
        <v>285</v>
      </c>
      <c r="F3" s="10"/>
      <c r="G3" s="14" t="s">
        <v>242</v>
      </c>
      <c r="H3" s="36" t="s">
        <v>205</v>
      </c>
      <c r="I3" s="34" t="s">
        <v>286</v>
      </c>
    </row>
    <row r="4" spans="1:10" ht="75">
      <c r="A4" s="35">
        <v>1</v>
      </c>
      <c r="B4" s="35"/>
      <c r="C4" s="10"/>
      <c r="D4" s="10"/>
      <c r="E4" s="10" t="s">
        <v>287</v>
      </c>
      <c r="F4" s="10"/>
      <c r="G4" s="14" t="s">
        <v>243</v>
      </c>
      <c r="H4" s="36" t="s">
        <v>208</v>
      </c>
      <c r="I4" s="5" t="s">
        <v>288</v>
      </c>
    </row>
    <row r="5" spans="1:10" ht="90">
      <c r="A5" s="35">
        <v>1</v>
      </c>
      <c r="B5" s="35"/>
      <c r="C5" s="10"/>
      <c r="D5" s="10"/>
      <c r="E5" s="10" t="s">
        <v>289</v>
      </c>
      <c r="F5" s="10"/>
      <c r="G5" s="14" t="s">
        <v>244</v>
      </c>
      <c r="H5" s="36" t="s">
        <v>210</v>
      </c>
      <c r="I5" s="34" t="s">
        <v>290</v>
      </c>
    </row>
    <row r="6" spans="1:10" ht="90">
      <c r="A6" s="35">
        <v>1</v>
      </c>
      <c r="B6" s="35"/>
      <c r="C6" s="10"/>
      <c r="D6" s="10"/>
      <c r="E6" s="10" t="s">
        <v>291</v>
      </c>
      <c r="F6" s="10"/>
      <c r="G6" s="10" t="s">
        <v>245</v>
      </c>
      <c r="H6" s="46" t="s">
        <v>212</v>
      </c>
      <c r="I6" s="34"/>
    </row>
    <row r="7" spans="1:10" ht="75">
      <c r="A7" s="35">
        <v>1</v>
      </c>
      <c r="B7" s="35"/>
      <c r="C7" s="10"/>
      <c r="D7" s="10"/>
      <c r="E7" s="10"/>
      <c r="F7" s="10"/>
      <c r="G7" s="10" t="s">
        <v>246</v>
      </c>
      <c r="H7" s="46" t="s">
        <v>214</v>
      </c>
      <c r="I7" s="34"/>
    </row>
    <row r="8" spans="1:10" ht="75">
      <c r="A8" s="35">
        <v>1</v>
      </c>
      <c r="B8" s="35"/>
      <c r="C8" s="10"/>
      <c r="D8" s="10"/>
      <c r="E8" s="10"/>
      <c r="F8" s="10"/>
      <c r="G8" s="10" t="s">
        <v>247</v>
      </c>
      <c r="H8" s="46" t="s">
        <v>225</v>
      </c>
      <c r="I8" s="34"/>
    </row>
    <row r="9" spans="1:10" ht="60">
      <c r="A9" s="35">
        <v>1</v>
      </c>
      <c r="B9" s="35"/>
      <c r="C9" s="10"/>
      <c r="D9" s="10"/>
      <c r="E9" s="10"/>
      <c r="F9" s="10"/>
      <c r="G9" s="10" t="s">
        <v>248</v>
      </c>
      <c r="H9" s="46" t="s">
        <v>228</v>
      </c>
      <c r="I9" s="34"/>
    </row>
    <row r="10" spans="1:10" ht="45">
      <c r="A10" s="35">
        <v>1</v>
      </c>
      <c r="B10" s="35"/>
      <c r="C10" s="10"/>
      <c r="D10" s="10"/>
      <c r="E10" s="10"/>
      <c r="F10" s="10"/>
      <c r="G10" s="10" t="s">
        <v>250</v>
      </c>
      <c r="H10" s="46"/>
      <c r="I10" s="34"/>
    </row>
    <row r="11" spans="1:10" ht="30">
      <c r="A11" s="35">
        <v>1</v>
      </c>
      <c r="B11" s="35"/>
      <c r="C11" s="10"/>
      <c r="D11" s="10"/>
      <c r="E11" s="10"/>
      <c r="F11" s="10"/>
      <c r="G11" s="10" t="s">
        <v>251</v>
      </c>
      <c r="H11" s="46"/>
      <c r="I11" s="34"/>
    </row>
    <row r="12" spans="1:10" ht="30">
      <c r="A12" s="35">
        <v>1</v>
      </c>
      <c r="B12" s="35"/>
      <c r="C12" s="10"/>
      <c r="D12" s="10"/>
      <c r="E12" s="10"/>
      <c r="F12" s="10"/>
      <c r="G12" s="10" t="s">
        <v>252</v>
      </c>
      <c r="H12" s="46"/>
      <c r="I12" s="34"/>
    </row>
    <row r="13" spans="1:10" ht="30">
      <c r="A13" s="35">
        <v>1</v>
      </c>
      <c r="B13" s="35"/>
      <c r="C13" s="10"/>
      <c r="D13" s="10"/>
      <c r="E13" s="10"/>
      <c r="F13" s="10"/>
      <c r="G13" s="10" t="s">
        <v>254</v>
      </c>
      <c r="H13" s="46"/>
      <c r="I13" s="34"/>
    </row>
    <row r="14" spans="1:10" ht="45">
      <c r="A14" s="35">
        <v>1</v>
      </c>
      <c r="B14" s="35"/>
      <c r="C14" s="10"/>
      <c r="D14" s="10"/>
      <c r="E14" s="10"/>
      <c r="F14" s="10"/>
      <c r="G14" s="10" t="s">
        <v>259</v>
      </c>
      <c r="H14" s="46"/>
      <c r="I14" s="34"/>
    </row>
    <row r="15" spans="1:10" ht="30">
      <c r="A15" s="35">
        <v>1</v>
      </c>
      <c r="B15" s="35"/>
      <c r="C15" s="10"/>
      <c r="D15" s="10"/>
      <c r="E15" s="10"/>
      <c r="F15" s="10"/>
      <c r="G15" s="10" t="s">
        <v>264</v>
      </c>
      <c r="H15" s="46"/>
      <c r="I15" s="34"/>
    </row>
    <row r="16" spans="1:10">
      <c r="A16" s="35">
        <v>1</v>
      </c>
      <c r="B16" s="35"/>
      <c r="C16" s="10"/>
      <c r="D16" s="10"/>
      <c r="E16" s="10"/>
      <c r="F16" s="10"/>
      <c r="G16" s="10" t="s">
        <v>265</v>
      </c>
      <c r="H16" s="46"/>
      <c r="I16" s="34"/>
    </row>
    <row r="17" spans="1:10" ht="30">
      <c r="A17" s="35">
        <v>1</v>
      </c>
      <c r="B17" s="35"/>
      <c r="C17" s="10"/>
      <c r="D17" s="10"/>
      <c r="E17" s="10"/>
      <c r="F17" s="10"/>
      <c r="G17" s="10" t="s">
        <v>266</v>
      </c>
      <c r="H17" s="46"/>
      <c r="I17" s="34"/>
    </row>
    <row r="18" spans="1:10" ht="30">
      <c r="A18" s="76">
        <v>1</v>
      </c>
      <c r="B18" s="76"/>
      <c r="C18" s="10"/>
      <c r="D18" s="10"/>
      <c r="E18" s="10"/>
      <c r="F18" s="10"/>
      <c r="G18" s="10" t="s">
        <v>267</v>
      </c>
      <c r="H18" s="46"/>
      <c r="I18" s="34"/>
    </row>
    <row r="19" spans="1:10" ht="30">
      <c r="A19" s="35">
        <v>1</v>
      </c>
      <c r="B19" s="35"/>
      <c r="C19" s="10"/>
      <c r="D19" s="10"/>
      <c r="E19" s="10"/>
      <c r="F19" s="10"/>
      <c r="G19" s="10" t="s">
        <v>270</v>
      </c>
      <c r="H19" s="46"/>
      <c r="I19" s="34"/>
    </row>
    <row r="20" spans="1:10">
      <c r="A20" s="35">
        <v>2</v>
      </c>
      <c r="B20" s="35" t="s">
        <v>292</v>
      </c>
      <c r="C20" s="10" t="s">
        <v>293</v>
      </c>
      <c r="D20" s="10" t="s">
        <v>294</v>
      </c>
      <c r="E20" s="10"/>
      <c r="F20" s="10"/>
      <c r="G20" s="14"/>
      <c r="H20" s="36"/>
      <c r="I20" s="34"/>
      <c r="J20" t="s">
        <v>284</v>
      </c>
    </row>
    <row r="21" spans="1:10" ht="90">
      <c r="A21" s="35">
        <v>2</v>
      </c>
      <c r="B21" s="35"/>
      <c r="C21" s="10"/>
      <c r="D21" s="10"/>
      <c r="E21" s="10" t="s">
        <v>285</v>
      </c>
      <c r="F21" s="10"/>
      <c r="G21" s="14" t="s">
        <v>242</v>
      </c>
      <c r="H21" s="36" t="s">
        <v>205</v>
      </c>
      <c r="I21" s="34" t="s">
        <v>286</v>
      </c>
    </row>
    <row r="22" spans="1:10" ht="75">
      <c r="A22" s="35">
        <v>2</v>
      </c>
      <c r="B22" s="35"/>
      <c r="C22" s="10"/>
      <c r="D22" s="10"/>
      <c r="E22" s="10" t="s">
        <v>287</v>
      </c>
      <c r="F22" s="10"/>
      <c r="G22" s="14" t="s">
        <v>243</v>
      </c>
      <c r="H22" s="36" t="s">
        <v>208</v>
      </c>
      <c r="I22" s="5" t="s">
        <v>288</v>
      </c>
    </row>
    <row r="23" spans="1:10" ht="90">
      <c r="A23" s="35">
        <v>2</v>
      </c>
      <c r="B23" s="35"/>
      <c r="C23" s="10"/>
      <c r="D23" s="10"/>
      <c r="E23" s="10" t="s">
        <v>289</v>
      </c>
      <c r="F23" s="10"/>
      <c r="G23" s="10" t="s">
        <v>244</v>
      </c>
      <c r="H23" s="36" t="s">
        <v>210</v>
      </c>
      <c r="I23" s="34" t="s">
        <v>290</v>
      </c>
    </row>
    <row r="24" spans="1:10" ht="90">
      <c r="A24" s="35">
        <v>2</v>
      </c>
      <c r="B24" s="35"/>
      <c r="C24" s="10"/>
      <c r="D24" s="10"/>
      <c r="E24" s="10" t="s">
        <v>291</v>
      </c>
      <c r="F24" s="10"/>
      <c r="G24" s="10" t="s">
        <v>245</v>
      </c>
      <c r="H24" s="46" t="s">
        <v>212</v>
      </c>
      <c r="I24" s="34"/>
    </row>
    <row r="25" spans="1:10" ht="75">
      <c r="A25" s="35">
        <v>2</v>
      </c>
      <c r="B25" s="35"/>
      <c r="C25" s="10"/>
      <c r="D25" s="10"/>
      <c r="E25" s="10"/>
      <c r="F25" s="10"/>
      <c r="G25" s="10" t="s">
        <v>246</v>
      </c>
      <c r="H25" s="46" t="s">
        <v>214</v>
      </c>
      <c r="I25" s="34"/>
    </row>
    <row r="26" spans="1:10" ht="90">
      <c r="A26" s="35">
        <v>2</v>
      </c>
      <c r="B26" s="35"/>
      <c r="C26" s="10"/>
      <c r="D26" s="10"/>
      <c r="E26" s="10"/>
      <c r="F26" s="10"/>
      <c r="G26" s="10" t="s">
        <v>247</v>
      </c>
      <c r="H26" s="46" t="s">
        <v>216</v>
      </c>
      <c r="I26" s="34"/>
    </row>
    <row r="27" spans="1:10" ht="75">
      <c r="A27" s="35">
        <v>2</v>
      </c>
      <c r="B27" s="35"/>
      <c r="C27" s="10"/>
      <c r="D27" s="10"/>
      <c r="E27" s="10"/>
      <c r="F27" s="10"/>
      <c r="G27" s="10" t="s">
        <v>248</v>
      </c>
      <c r="H27" s="46" t="s">
        <v>218</v>
      </c>
      <c r="I27" s="34"/>
    </row>
    <row r="28" spans="1:10" ht="60">
      <c r="A28" s="35">
        <v>2</v>
      </c>
      <c r="B28" s="35"/>
      <c r="C28" s="10"/>
      <c r="D28" s="10"/>
      <c r="E28" s="10"/>
      <c r="F28" s="10"/>
      <c r="G28" s="14" t="s">
        <v>253</v>
      </c>
      <c r="H28" s="46" t="s">
        <v>223</v>
      </c>
      <c r="I28" s="34"/>
    </row>
    <row r="29" spans="1:10" ht="75">
      <c r="A29" s="35">
        <v>2</v>
      </c>
      <c r="B29" s="35"/>
      <c r="C29" s="10"/>
      <c r="D29" s="10"/>
      <c r="E29" s="10"/>
      <c r="F29" s="10"/>
      <c r="G29" s="10" t="s">
        <v>255</v>
      </c>
      <c r="H29" s="46" t="s">
        <v>225</v>
      </c>
      <c r="I29" s="34"/>
    </row>
    <row r="30" spans="1:10" ht="60">
      <c r="A30" s="35">
        <v>2</v>
      </c>
      <c r="B30" s="35"/>
      <c r="C30" s="10"/>
      <c r="D30" s="10"/>
      <c r="E30" s="10"/>
      <c r="F30" s="10"/>
      <c r="G30" s="10" t="s">
        <v>261</v>
      </c>
      <c r="H30" s="46" t="s">
        <v>227</v>
      </c>
      <c r="I30" s="34"/>
    </row>
    <row r="31" spans="1:10" ht="30">
      <c r="A31" s="35">
        <v>2</v>
      </c>
      <c r="B31" s="35"/>
      <c r="C31" s="10"/>
      <c r="D31" s="10"/>
      <c r="E31" s="10"/>
      <c r="F31" s="10"/>
      <c r="G31" s="10" t="s">
        <v>262</v>
      </c>
      <c r="H31" s="46"/>
      <c r="I31" s="34"/>
    </row>
    <row r="32" spans="1:10" ht="30">
      <c r="A32" s="35">
        <v>2</v>
      </c>
      <c r="B32" s="35"/>
      <c r="C32" s="10"/>
      <c r="D32" s="10"/>
      <c r="E32" s="10"/>
      <c r="F32" s="10"/>
      <c r="G32" s="10" t="s">
        <v>264</v>
      </c>
      <c r="H32" s="46"/>
      <c r="I32" s="34"/>
    </row>
    <row r="33" spans="1:10">
      <c r="A33" s="35">
        <v>2</v>
      </c>
      <c r="B33" s="35"/>
      <c r="C33" s="10"/>
      <c r="D33" s="10"/>
      <c r="E33" s="10"/>
      <c r="F33" s="10"/>
      <c r="G33" s="10" t="s">
        <v>265</v>
      </c>
      <c r="H33" s="46"/>
      <c r="I33" s="34"/>
    </row>
    <row r="34" spans="1:10" ht="30">
      <c r="A34" s="35">
        <v>2</v>
      </c>
      <c r="B34" s="35"/>
      <c r="C34" s="10"/>
      <c r="D34" s="10"/>
      <c r="E34" s="10"/>
      <c r="F34" s="10"/>
      <c r="G34" s="10" t="s">
        <v>267</v>
      </c>
      <c r="H34" s="46"/>
      <c r="I34" s="34"/>
    </row>
    <row r="35" spans="1:10" ht="30">
      <c r="A35" s="35">
        <v>2</v>
      </c>
      <c r="B35" s="35"/>
      <c r="C35" s="10"/>
      <c r="D35" s="10"/>
      <c r="E35" s="10"/>
      <c r="F35" s="10"/>
      <c r="G35" s="10" t="s">
        <v>268</v>
      </c>
      <c r="H35" s="46"/>
      <c r="I35" s="34"/>
    </row>
    <row r="36" spans="1:10" ht="30">
      <c r="A36" s="35">
        <v>2</v>
      </c>
      <c r="B36" s="35"/>
      <c r="C36" s="10"/>
      <c r="D36" s="10"/>
      <c r="E36" s="10"/>
      <c r="F36" s="10"/>
      <c r="G36" s="10" t="s">
        <v>270</v>
      </c>
      <c r="H36" s="46"/>
      <c r="I36" s="34"/>
    </row>
    <row r="37" spans="1:10" ht="30">
      <c r="A37" s="35">
        <v>3</v>
      </c>
      <c r="B37" s="35" t="s">
        <v>295</v>
      </c>
      <c r="C37" s="10" t="s">
        <v>296</v>
      </c>
      <c r="D37" s="10" t="s">
        <v>297</v>
      </c>
      <c r="E37" s="10"/>
      <c r="F37" s="10"/>
      <c r="G37" s="14"/>
      <c r="H37" s="36"/>
      <c r="I37" s="34"/>
      <c r="J37" t="s">
        <v>284</v>
      </c>
    </row>
    <row r="38" spans="1:10" ht="90">
      <c r="A38" s="35">
        <v>3</v>
      </c>
      <c r="B38" s="35"/>
      <c r="C38" s="10"/>
      <c r="D38" s="10"/>
      <c r="E38" s="10" t="s">
        <v>285</v>
      </c>
      <c r="F38" s="10"/>
      <c r="G38" s="14" t="s">
        <v>242</v>
      </c>
      <c r="H38" s="36" t="s">
        <v>205</v>
      </c>
      <c r="I38" s="34" t="s">
        <v>286</v>
      </c>
    </row>
    <row r="39" spans="1:10" ht="75">
      <c r="A39" s="35">
        <v>3</v>
      </c>
      <c r="B39" s="35"/>
      <c r="C39" s="10"/>
      <c r="D39" s="10"/>
      <c r="E39" s="10" t="s">
        <v>287</v>
      </c>
      <c r="F39" s="10"/>
      <c r="G39" s="14" t="s">
        <v>243</v>
      </c>
      <c r="H39" s="36" t="s">
        <v>208</v>
      </c>
      <c r="I39" s="5" t="s">
        <v>288</v>
      </c>
    </row>
    <row r="40" spans="1:10" ht="90">
      <c r="A40" s="35">
        <v>3</v>
      </c>
      <c r="B40" s="35"/>
      <c r="C40" s="10"/>
      <c r="D40" s="10"/>
      <c r="E40" s="10" t="s">
        <v>289</v>
      </c>
      <c r="F40" s="10"/>
      <c r="G40" s="14" t="s">
        <v>244</v>
      </c>
      <c r="H40" s="36" t="s">
        <v>210</v>
      </c>
      <c r="I40" s="34" t="s">
        <v>290</v>
      </c>
    </row>
    <row r="41" spans="1:10" ht="90">
      <c r="A41" s="35">
        <v>3</v>
      </c>
      <c r="B41" s="35"/>
      <c r="C41" s="10"/>
      <c r="D41" s="10"/>
      <c r="E41" s="10" t="s">
        <v>291</v>
      </c>
      <c r="F41" s="10"/>
      <c r="G41" s="14" t="s">
        <v>245</v>
      </c>
      <c r="H41" s="46" t="s">
        <v>212</v>
      </c>
      <c r="I41" s="34"/>
    </row>
    <row r="42" spans="1:10" ht="75">
      <c r="A42" s="35">
        <v>3</v>
      </c>
      <c r="B42" s="35"/>
      <c r="C42" s="10"/>
      <c r="D42" s="10"/>
      <c r="E42" s="10"/>
      <c r="F42" s="10"/>
      <c r="G42" s="10" t="s">
        <v>246</v>
      </c>
      <c r="H42" s="46" t="s">
        <v>214</v>
      </c>
      <c r="I42" s="34"/>
    </row>
    <row r="43" spans="1:10" ht="90">
      <c r="A43" s="35">
        <v>3</v>
      </c>
      <c r="B43" s="35"/>
      <c r="C43" s="10"/>
      <c r="D43" s="10"/>
      <c r="E43" s="10"/>
      <c r="F43" s="10"/>
      <c r="G43" s="10" t="s">
        <v>247</v>
      </c>
      <c r="H43" s="46" t="s">
        <v>216</v>
      </c>
      <c r="I43" s="34"/>
    </row>
    <row r="44" spans="1:10" ht="75">
      <c r="A44" s="35">
        <v>3</v>
      </c>
      <c r="B44" s="35"/>
      <c r="C44" s="10"/>
      <c r="D44" s="10"/>
      <c r="E44" s="10"/>
      <c r="F44" s="10"/>
      <c r="G44" s="10" t="s">
        <v>248</v>
      </c>
      <c r="H44" s="46" t="s">
        <v>218</v>
      </c>
      <c r="I44" s="34"/>
    </row>
    <row r="45" spans="1:10" s="69" customFormat="1" ht="75">
      <c r="A45" s="35">
        <v>3</v>
      </c>
      <c r="B45" s="35"/>
      <c r="C45" s="10"/>
      <c r="D45" s="10"/>
      <c r="E45" s="10"/>
      <c r="F45" s="10"/>
      <c r="G45" s="10" t="s">
        <v>253</v>
      </c>
      <c r="H45" s="46" t="s">
        <v>221</v>
      </c>
      <c r="I45" s="34"/>
      <c r="J45"/>
    </row>
    <row r="46" spans="1:10" ht="60">
      <c r="A46" s="35">
        <v>3</v>
      </c>
      <c r="B46" s="35"/>
      <c r="C46" s="10"/>
      <c r="D46" s="10"/>
      <c r="E46" s="10"/>
      <c r="F46" s="10"/>
      <c r="G46" s="10" t="s">
        <v>255</v>
      </c>
      <c r="H46" s="46" t="s">
        <v>223</v>
      </c>
      <c r="I46" s="34"/>
    </row>
    <row r="47" spans="1:10" ht="75">
      <c r="A47" s="35">
        <v>3</v>
      </c>
      <c r="B47" s="35"/>
      <c r="C47" s="10"/>
      <c r="D47" s="10"/>
      <c r="E47" s="10"/>
      <c r="F47" s="10"/>
      <c r="G47" s="10" t="s">
        <v>256</v>
      </c>
      <c r="H47" s="46" t="s">
        <v>225</v>
      </c>
      <c r="I47" s="34"/>
    </row>
    <row r="48" spans="1:10" ht="60">
      <c r="A48" s="35">
        <v>3</v>
      </c>
      <c r="B48" s="35"/>
      <c r="C48" s="10"/>
      <c r="D48" s="10"/>
      <c r="E48" s="10"/>
      <c r="F48" s="10"/>
      <c r="G48" s="10" t="s">
        <v>257</v>
      </c>
      <c r="H48" s="46" t="s">
        <v>227</v>
      </c>
      <c r="I48" s="34"/>
    </row>
    <row r="49" spans="1:10" ht="75">
      <c r="A49" s="35">
        <v>3</v>
      </c>
      <c r="B49" s="35"/>
      <c r="C49" s="10"/>
      <c r="D49" s="10"/>
      <c r="E49" s="10"/>
      <c r="F49" s="10"/>
      <c r="G49" s="10" t="s">
        <v>258</v>
      </c>
      <c r="H49" s="46" t="s">
        <v>229</v>
      </c>
      <c r="I49" s="34"/>
    </row>
    <row r="50" spans="1:10">
      <c r="A50" s="35">
        <v>3</v>
      </c>
      <c r="B50" s="35"/>
      <c r="C50" s="10"/>
      <c r="D50" s="10"/>
      <c r="E50" s="10"/>
      <c r="F50" s="10"/>
      <c r="G50" s="10" t="s">
        <v>260</v>
      </c>
      <c r="H50" s="46"/>
      <c r="I50" s="34"/>
    </row>
    <row r="51" spans="1:10" ht="45">
      <c r="A51" s="35">
        <v>3</v>
      </c>
      <c r="B51" s="35"/>
      <c r="C51" s="10"/>
      <c r="D51" s="10"/>
      <c r="E51" s="10"/>
      <c r="F51" s="10"/>
      <c r="G51" s="10" t="s">
        <v>261</v>
      </c>
      <c r="H51" s="46"/>
      <c r="I51" s="34"/>
    </row>
    <row r="52" spans="1:10" ht="30">
      <c r="A52" s="35">
        <v>3</v>
      </c>
      <c r="B52" s="35"/>
      <c r="C52" s="10"/>
      <c r="D52" s="10"/>
      <c r="E52" s="10"/>
      <c r="F52" s="10"/>
      <c r="G52" s="10" t="s">
        <v>262</v>
      </c>
      <c r="H52" s="46"/>
      <c r="I52" s="34"/>
    </row>
    <row r="53" spans="1:10" ht="30">
      <c r="A53" s="35">
        <v>3</v>
      </c>
      <c r="B53" s="35"/>
      <c r="C53" s="10"/>
      <c r="D53" s="10"/>
      <c r="E53" s="10"/>
      <c r="F53" s="10"/>
      <c r="G53" s="10" t="s">
        <v>264</v>
      </c>
      <c r="H53" s="46"/>
      <c r="I53" s="34"/>
    </row>
    <row r="54" spans="1:10">
      <c r="A54" s="35">
        <v>3</v>
      </c>
      <c r="B54" s="35"/>
      <c r="C54" s="10"/>
      <c r="D54" s="10"/>
      <c r="E54" s="10"/>
      <c r="F54" s="10"/>
      <c r="G54" s="10" t="s">
        <v>265</v>
      </c>
      <c r="H54" s="46"/>
      <c r="I54" s="34"/>
    </row>
    <row r="55" spans="1:10" s="69" customFormat="1" ht="30">
      <c r="A55" s="35">
        <v>3</v>
      </c>
      <c r="B55" s="35"/>
      <c r="C55" s="10"/>
      <c r="D55" s="10"/>
      <c r="E55" s="10"/>
      <c r="F55" s="10"/>
      <c r="G55" s="10" t="s">
        <v>267</v>
      </c>
      <c r="H55" s="46"/>
      <c r="I55" s="34"/>
      <c r="J55"/>
    </row>
    <row r="56" spans="1:10" ht="30">
      <c r="A56" s="35">
        <v>3</v>
      </c>
      <c r="B56" s="35"/>
      <c r="C56" s="10"/>
      <c r="D56" s="10"/>
      <c r="E56" s="10"/>
      <c r="F56" s="10"/>
      <c r="G56" s="10" t="s">
        <v>268</v>
      </c>
      <c r="H56" s="46"/>
      <c r="I56" s="34"/>
    </row>
    <row r="57" spans="1:10" ht="30">
      <c r="A57" s="35">
        <v>3</v>
      </c>
      <c r="B57" s="35"/>
      <c r="C57" s="10"/>
      <c r="D57" s="10"/>
      <c r="E57" s="10"/>
      <c r="F57" s="10"/>
      <c r="G57" s="10" t="s">
        <v>269</v>
      </c>
      <c r="H57" s="46"/>
      <c r="I57" s="34"/>
    </row>
    <row r="58" spans="1:10" ht="30">
      <c r="A58" s="35">
        <v>3</v>
      </c>
      <c r="B58" s="35"/>
      <c r="C58" s="10"/>
      <c r="D58" s="10"/>
      <c r="E58" s="10"/>
      <c r="F58" s="10"/>
      <c r="G58" s="10" t="s">
        <v>270</v>
      </c>
      <c r="H58" s="46"/>
      <c r="I58" s="34"/>
    </row>
  </sheetData>
  <conditionalFormatting sqref="A2:J7 A8:G12 I8:J12 A13:J20 A21:G30 I21:J30 A31:J37 A38:G47 I38:J47 A48:J58">
    <cfRule type="expression" dxfId="53" priority="10">
      <formula>$B2&gt;0</formula>
    </cfRule>
  </conditionalFormatting>
  <conditionalFormatting sqref="H8:H9">
    <cfRule type="expression" dxfId="52" priority="56">
      <formula>$B10&gt;0</formula>
    </cfRule>
  </conditionalFormatting>
  <conditionalFormatting sqref="H10">
    <cfRule type="expression" dxfId="51" priority="54">
      <formula>$B9&gt;0</formula>
    </cfRule>
  </conditionalFormatting>
  <conditionalFormatting sqref="H21:H27">
    <cfRule type="expression" dxfId="50" priority="4">
      <formula>$B21&gt;0</formula>
    </cfRule>
  </conditionalFormatting>
  <conditionalFormatting sqref="H28:H30">
    <cfRule type="expression" dxfId="49" priority="6">
      <formula>$B27&gt;0</formula>
    </cfRule>
  </conditionalFormatting>
  <conditionalFormatting sqref="H38:H44">
    <cfRule type="expression" dxfId="48" priority="1">
      <formula>$B38&gt;0</formula>
    </cfRule>
  </conditionalFormatting>
  <conditionalFormatting sqref="H45:H47">
    <cfRule type="expression" dxfId="47" priority="3">
      <formula>$B44&gt;0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700-000000000000}">
          <x14:formula1>
            <xm:f>'4.CE2'!$E$2:$E$202</xm:f>
          </x14:formula1>
          <xm:sqref>H2:H10 H13:H58</xm:sqref>
        </x14:dataValidation>
        <x14:dataValidation type="list" allowBlank="1" showInputMessage="1" showErrorMessage="1" xr:uid="{00000000-0002-0000-0700-000001000000}">
          <x14:formula1>
            <xm:f>'5.SB'!$D$3:$D$29</xm:f>
          </x14:formula1>
          <xm:sqref>G2:G58</xm:sqref>
        </x14:dataValidation>
        <x14:dataValidation type="list" allowBlank="1" showInputMessage="1" showErrorMessage="1" xr:uid="{00000000-0002-0000-0700-000002000000}">
          <x14:formula1>
            <xm:f>AUX!$A$2:$A$17</xm:f>
          </x14:formula1>
          <xm:sqref>E2:E58</xm:sqref>
        </x14:dataValidation>
        <x14:dataValidation type="list" allowBlank="1" showInputMessage="1" showErrorMessage="1" xr:uid="{00000000-0002-0000-0700-000003000000}">
          <x14:formula1>
            <xm:f>AUX!$B$2:$B$17</xm:f>
          </x14:formula1>
          <xm:sqref>I2:I58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34"/>
  <sheetViews>
    <sheetView topLeftCell="A17" workbookViewId="0">
      <selection activeCell="F31" sqref="F31"/>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21.85546875" customWidth="1"/>
  </cols>
  <sheetData>
    <row r="1" spans="1:13" ht="48" customHeight="1">
      <c r="A1" s="19" t="s">
        <v>298</v>
      </c>
      <c r="B1" s="19" t="s">
        <v>272</v>
      </c>
      <c r="C1" s="19" t="s">
        <v>299</v>
      </c>
      <c r="D1" s="19" t="s">
        <v>300</v>
      </c>
      <c r="E1" s="19" t="s">
        <v>271</v>
      </c>
      <c r="F1" s="20" t="s">
        <v>301</v>
      </c>
      <c r="G1" s="19" t="s">
        <v>275</v>
      </c>
      <c r="H1" s="19" t="s">
        <v>302</v>
      </c>
      <c r="I1" s="19" t="s">
        <v>276</v>
      </c>
      <c r="J1" s="19" t="s">
        <v>277</v>
      </c>
      <c r="K1" s="19" t="s">
        <v>303</v>
      </c>
      <c r="L1" s="19" t="s">
        <v>279</v>
      </c>
      <c r="M1" s="19" t="s">
        <v>304</v>
      </c>
    </row>
    <row r="2" spans="1:13">
      <c r="A2" s="35">
        <v>1</v>
      </c>
      <c r="B2" s="35" t="s">
        <v>305</v>
      </c>
      <c r="C2" s="31" t="s">
        <v>306</v>
      </c>
      <c r="D2" s="31" t="s">
        <v>283</v>
      </c>
      <c r="E2" s="31" t="s">
        <v>307</v>
      </c>
      <c r="F2" s="31"/>
      <c r="G2" s="10"/>
      <c r="H2" s="10"/>
      <c r="I2" s="10"/>
      <c r="J2" s="10"/>
      <c r="K2" s="33"/>
      <c r="L2" s="34"/>
      <c r="M2" t="s">
        <v>284</v>
      </c>
    </row>
    <row r="3" spans="1:13" ht="105">
      <c r="A3" s="35">
        <v>1</v>
      </c>
      <c r="B3" s="35"/>
      <c r="C3" s="10"/>
      <c r="D3" s="10"/>
      <c r="E3" s="10"/>
      <c r="F3" s="10" t="s">
        <v>308</v>
      </c>
      <c r="G3" s="10" t="s">
        <v>285</v>
      </c>
      <c r="H3" s="10" t="s">
        <v>309</v>
      </c>
      <c r="I3" s="10"/>
      <c r="J3" s="14" t="s">
        <v>243</v>
      </c>
      <c r="K3" s="36" t="s">
        <v>205</v>
      </c>
      <c r="L3" s="34" t="s">
        <v>290</v>
      </c>
    </row>
    <row r="4" spans="1:13" ht="75">
      <c r="A4" s="35">
        <v>1</v>
      </c>
      <c r="B4" s="35"/>
      <c r="C4" s="10"/>
      <c r="D4" s="10"/>
      <c r="E4" s="10"/>
      <c r="F4" s="10" t="s">
        <v>310</v>
      </c>
      <c r="G4" s="10" t="s">
        <v>311</v>
      </c>
      <c r="H4" s="10" t="s">
        <v>312</v>
      </c>
      <c r="I4" s="10"/>
      <c r="J4" s="14" t="s">
        <v>245</v>
      </c>
      <c r="K4" s="36" t="s">
        <v>208</v>
      </c>
      <c r="L4" s="5" t="s">
        <v>313</v>
      </c>
    </row>
    <row r="5" spans="1:13" ht="90">
      <c r="A5" s="35">
        <v>1</v>
      </c>
      <c r="B5" s="35"/>
      <c r="C5" s="10"/>
      <c r="D5" s="10"/>
      <c r="E5" s="10"/>
      <c r="F5" s="10" t="s">
        <v>314</v>
      </c>
      <c r="G5" s="10" t="s">
        <v>287</v>
      </c>
      <c r="H5" s="10" t="s">
        <v>315</v>
      </c>
      <c r="I5" s="10"/>
      <c r="J5" s="14" t="s">
        <v>246</v>
      </c>
      <c r="K5" s="36" t="s">
        <v>214</v>
      </c>
      <c r="L5" s="34" t="s">
        <v>316</v>
      </c>
    </row>
    <row r="6" spans="1:13" ht="60">
      <c r="A6" s="35">
        <v>1</v>
      </c>
      <c r="B6" s="35"/>
      <c r="C6" s="10"/>
      <c r="D6" s="10"/>
      <c r="E6" s="10"/>
      <c r="F6" s="10" t="s">
        <v>317</v>
      </c>
      <c r="G6" s="10" t="s">
        <v>318</v>
      </c>
      <c r="H6" s="10" t="s">
        <v>319</v>
      </c>
      <c r="I6" s="10"/>
      <c r="J6" s="10" t="s">
        <v>247</v>
      </c>
      <c r="K6" s="33" t="s">
        <v>223</v>
      </c>
      <c r="L6" s="34" t="s">
        <v>288</v>
      </c>
    </row>
    <row r="7" spans="1:13" ht="33.75" customHeight="1">
      <c r="A7" s="35">
        <v>1</v>
      </c>
      <c r="B7" s="35"/>
      <c r="C7" s="10"/>
      <c r="D7" s="10"/>
      <c r="E7" s="10"/>
      <c r="F7" s="10"/>
      <c r="G7" s="10" t="s">
        <v>291</v>
      </c>
      <c r="H7" s="10" t="s">
        <v>320</v>
      </c>
      <c r="I7" s="10"/>
      <c r="J7" s="10" t="s">
        <v>248</v>
      </c>
      <c r="K7" s="33" t="s">
        <v>225</v>
      </c>
      <c r="L7" s="34"/>
    </row>
    <row r="8" spans="1:13" ht="30">
      <c r="A8" s="35">
        <v>1</v>
      </c>
      <c r="B8" s="35"/>
      <c r="C8" s="10"/>
      <c r="D8" s="10"/>
      <c r="E8" s="10"/>
      <c r="F8" s="10"/>
      <c r="G8" s="10"/>
      <c r="H8" s="10"/>
      <c r="I8" s="10"/>
      <c r="J8" s="10" t="s">
        <v>258</v>
      </c>
      <c r="K8" s="33"/>
      <c r="L8" s="34"/>
    </row>
    <row r="9" spans="1:13" ht="30">
      <c r="A9" s="35">
        <v>1</v>
      </c>
      <c r="B9" s="35"/>
      <c r="C9" s="10"/>
      <c r="D9" s="10"/>
      <c r="E9" s="10"/>
      <c r="F9" s="10"/>
      <c r="G9" s="10"/>
      <c r="H9" s="10"/>
      <c r="I9" s="10"/>
      <c r="J9" s="10" t="s">
        <v>264</v>
      </c>
      <c r="K9" s="33"/>
      <c r="L9" s="34"/>
    </row>
    <row r="10" spans="1:13" ht="30">
      <c r="A10" s="35">
        <v>1</v>
      </c>
      <c r="B10" s="35"/>
      <c r="C10" s="10"/>
      <c r="D10" s="10"/>
      <c r="E10" s="10"/>
      <c r="F10" s="10"/>
      <c r="G10" s="10"/>
      <c r="H10" s="10"/>
      <c r="I10" s="10"/>
      <c r="J10" s="10" t="s">
        <v>266</v>
      </c>
      <c r="K10" s="33"/>
      <c r="L10" s="34"/>
    </row>
    <row r="11" spans="1:13" ht="30">
      <c r="A11" s="35">
        <v>1</v>
      </c>
      <c r="B11" s="35"/>
      <c r="C11" s="10"/>
      <c r="D11" s="10"/>
      <c r="E11" s="10"/>
      <c r="F11" s="10"/>
      <c r="G11" s="10"/>
      <c r="H11" s="10"/>
      <c r="I11" s="10"/>
      <c r="J11" s="10" t="s">
        <v>267</v>
      </c>
      <c r="K11" s="33"/>
      <c r="L11" s="34"/>
    </row>
    <row r="12" spans="1:13" ht="30">
      <c r="A12" s="35">
        <v>1</v>
      </c>
      <c r="B12" s="35"/>
      <c r="C12" s="10"/>
      <c r="D12" s="10"/>
      <c r="E12" s="10"/>
      <c r="F12" s="10"/>
      <c r="G12" s="10"/>
      <c r="H12" s="10"/>
      <c r="I12" s="10"/>
      <c r="J12" s="10" t="s">
        <v>270</v>
      </c>
      <c r="K12" s="33"/>
      <c r="L12" s="34"/>
    </row>
    <row r="13" spans="1:13">
      <c r="A13" s="35">
        <v>2</v>
      </c>
      <c r="B13" s="35" t="s">
        <v>321</v>
      </c>
      <c r="C13" s="10" t="s">
        <v>306</v>
      </c>
      <c r="D13" s="10" t="s">
        <v>296</v>
      </c>
      <c r="E13" s="10" t="s">
        <v>322</v>
      </c>
      <c r="F13" s="10"/>
      <c r="G13" s="10"/>
      <c r="H13" s="10"/>
      <c r="I13" s="10"/>
      <c r="J13" s="14"/>
      <c r="K13" s="36"/>
      <c r="L13" s="34"/>
      <c r="M13" t="s">
        <v>284</v>
      </c>
    </row>
    <row r="14" spans="1:13" ht="105">
      <c r="A14" s="35">
        <v>2</v>
      </c>
      <c r="B14" s="35"/>
      <c r="C14" s="10"/>
      <c r="D14" s="10"/>
      <c r="E14" s="10"/>
      <c r="F14" s="10" t="s">
        <v>308</v>
      </c>
      <c r="G14" s="10" t="s">
        <v>285</v>
      </c>
      <c r="H14" s="10" t="s">
        <v>309</v>
      </c>
      <c r="I14" s="10"/>
      <c r="J14" s="14" t="s">
        <v>243</v>
      </c>
      <c r="K14" s="36" t="s">
        <v>205</v>
      </c>
      <c r="L14" s="34" t="s">
        <v>290</v>
      </c>
    </row>
    <row r="15" spans="1:13" ht="75">
      <c r="A15" s="35">
        <v>2</v>
      </c>
      <c r="B15" s="35"/>
      <c r="C15" s="10"/>
      <c r="D15" s="10"/>
      <c r="E15" s="10"/>
      <c r="F15" s="10" t="s">
        <v>310</v>
      </c>
      <c r="G15" s="10" t="s">
        <v>311</v>
      </c>
      <c r="H15" s="10" t="s">
        <v>312</v>
      </c>
      <c r="I15" s="10"/>
      <c r="J15" s="14" t="s">
        <v>245</v>
      </c>
      <c r="K15" s="36" t="s">
        <v>208</v>
      </c>
      <c r="L15" s="5" t="s">
        <v>313</v>
      </c>
    </row>
    <row r="16" spans="1:13" ht="90">
      <c r="A16" s="35">
        <v>2</v>
      </c>
      <c r="B16" s="35"/>
      <c r="C16" s="10"/>
      <c r="D16" s="10"/>
      <c r="E16" s="10"/>
      <c r="F16" s="10" t="s">
        <v>314</v>
      </c>
      <c r="G16" s="10" t="s">
        <v>287</v>
      </c>
      <c r="H16" s="10" t="s">
        <v>315</v>
      </c>
      <c r="I16" s="10"/>
      <c r="J16" s="14" t="s">
        <v>246</v>
      </c>
      <c r="K16" s="36" t="s">
        <v>214</v>
      </c>
      <c r="L16" s="34" t="s">
        <v>316</v>
      </c>
    </row>
    <row r="17" spans="1:13" ht="60">
      <c r="A17" s="35">
        <v>2</v>
      </c>
      <c r="B17" s="35"/>
      <c r="C17" s="10"/>
      <c r="D17" s="10"/>
      <c r="E17" s="10"/>
      <c r="F17" s="10" t="s">
        <v>317</v>
      </c>
      <c r="G17" s="10" t="s">
        <v>318</v>
      </c>
      <c r="H17" s="10" t="s">
        <v>319</v>
      </c>
      <c r="I17" s="10"/>
      <c r="J17" s="10" t="s">
        <v>247</v>
      </c>
      <c r="K17" s="33" t="s">
        <v>223</v>
      </c>
      <c r="L17" s="34" t="s">
        <v>288</v>
      </c>
    </row>
    <row r="18" spans="1:13" ht="75">
      <c r="A18" s="35">
        <v>2</v>
      </c>
      <c r="B18" s="35"/>
      <c r="C18" s="10"/>
      <c r="D18" s="10"/>
      <c r="E18" s="10"/>
      <c r="F18" s="10" t="s">
        <v>307</v>
      </c>
      <c r="G18" s="10" t="s">
        <v>291</v>
      </c>
      <c r="H18" s="10" t="s">
        <v>320</v>
      </c>
      <c r="I18" s="10"/>
      <c r="J18" s="10" t="s">
        <v>248</v>
      </c>
      <c r="K18" s="33" t="s">
        <v>225</v>
      </c>
      <c r="L18" s="34"/>
    </row>
    <row r="19" spans="1:13" ht="30">
      <c r="A19" s="35">
        <v>2</v>
      </c>
      <c r="B19" s="35"/>
      <c r="C19" s="10"/>
      <c r="D19" s="10"/>
      <c r="E19" s="10"/>
      <c r="F19" s="10"/>
      <c r="G19" s="10"/>
      <c r="H19" s="10"/>
      <c r="I19" s="10"/>
      <c r="J19" s="10" t="s">
        <v>258</v>
      </c>
      <c r="K19" s="33"/>
      <c r="L19" s="34"/>
    </row>
    <row r="20" spans="1:13" ht="30">
      <c r="A20" s="35">
        <v>2</v>
      </c>
      <c r="B20" s="35"/>
      <c r="C20" s="10"/>
      <c r="D20" s="10"/>
      <c r="E20" s="10"/>
      <c r="F20" s="10"/>
      <c r="G20" s="10"/>
      <c r="H20" s="10"/>
      <c r="I20" s="10"/>
      <c r="J20" s="10" t="s">
        <v>264</v>
      </c>
      <c r="K20" s="33"/>
      <c r="L20" s="34"/>
    </row>
    <row r="21" spans="1:13" ht="30">
      <c r="A21" s="35">
        <v>2</v>
      </c>
      <c r="B21" s="35"/>
      <c r="C21" s="10"/>
      <c r="D21" s="10"/>
      <c r="E21" s="10"/>
      <c r="F21" s="10"/>
      <c r="G21" s="10"/>
      <c r="H21" s="10"/>
      <c r="I21" s="10"/>
      <c r="J21" s="10" t="s">
        <v>266</v>
      </c>
      <c r="K21" s="33"/>
      <c r="L21" s="34"/>
    </row>
    <row r="22" spans="1:13" ht="30">
      <c r="A22" s="35">
        <v>2</v>
      </c>
      <c r="B22" s="35"/>
      <c r="C22" s="10"/>
      <c r="D22" s="10"/>
      <c r="E22" s="10"/>
      <c r="F22" s="10"/>
      <c r="G22" s="10"/>
      <c r="H22" s="10"/>
      <c r="I22" s="10"/>
      <c r="J22" s="10" t="s">
        <v>267</v>
      </c>
      <c r="K22" s="33"/>
      <c r="L22" s="34"/>
    </row>
    <row r="23" spans="1:13" ht="30">
      <c r="A23" s="35">
        <v>2</v>
      </c>
      <c r="B23" s="35"/>
      <c r="C23" s="10"/>
      <c r="D23" s="10"/>
      <c r="E23" s="10"/>
      <c r="F23" s="10"/>
      <c r="G23" s="10"/>
      <c r="H23" s="10"/>
      <c r="I23" s="10"/>
      <c r="J23" s="10" t="s">
        <v>270</v>
      </c>
      <c r="K23" s="33"/>
      <c r="L23" s="34"/>
    </row>
    <row r="24" spans="1:13">
      <c r="A24" s="35">
        <v>3</v>
      </c>
      <c r="B24" s="35" t="s">
        <v>323</v>
      </c>
      <c r="C24" s="10" t="s">
        <v>306</v>
      </c>
      <c r="D24" s="10" t="s">
        <v>297</v>
      </c>
      <c r="E24" s="10" t="s">
        <v>324</v>
      </c>
      <c r="F24" s="10"/>
      <c r="G24" s="10"/>
      <c r="H24" s="10"/>
      <c r="I24" s="10"/>
      <c r="J24" s="14"/>
      <c r="K24" s="36"/>
      <c r="L24" s="34"/>
      <c r="M24" t="s">
        <v>284</v>
      </c>
    </row>
    <row r="25" spans="1:13" ht="105">
      <c r="A25" s="35">
        <v>3</v>
      </c>
      <c r="B25" s="35"/>
      <c r="C25" s="10"/>
      <c r="D25" s="10"/>
      <c r="E25" s="10"/>
      <c r="F25" s="10" t="s">
        <v>308</v>
      </c>
      <c r="G25" s="10" t="s">
        <v>285</v>
      </c>
      <c r="H25" s="10" t="s">
        <v>309</v>
      </c>
      <c r="I25" s="10"/>
      <c r="J25" s="14" t="s">
        <v>243</v>
      </c>
      <c r="K25" s="36" t="s">
        <v>205</v>
      </c>
      <c r="L25" s="34" t="s">
        <v>290</v>
      </c>
    </row>
    <row r="26" spans="1:13" ht="75">
      <c r="A26" s="35">
        <v>3</v>
      </c>
      <c r="B26" s="35"/>
      <c r="C26" s="10"/>
      <c r="D26" s="10"/>
      <c r="E26" s="10"/>
      <c r="F26" s="10" t="s">
        <v>310</v>
      </c>
      <c r="G26" s="10" t="s">
        <v>311</v>
      </c>
      <c r="H26" s="10" t="s">
        <v>312</v>
      </c>
      <c r="I26" s="10"/>
      <c r="J26" s="14" t="s">
        <v>245</v>
      </c>
      <c r="K26" s="36" t="s">
        <v>208</v>
      </c>
      <c r="L26" s="5" t="s">
        <v>313</v>
      </c>
    </row>
    <row r="27" spans="1:13" ht="90">
      <c r="A27" s="35">
        <v>3</v>
      </c>
      <c r="B27" s="35"/>
      <c r="C27" s="10"/>
      <c r="D27" s="10"/>
      <c r="E27" s="10"/>
      <c r="F27" s="10" t="s">
        <v>314</v>
      </c>
      <c r="G27" s="10" t="s">
        <v>287</v>
      </c>
      <c r="H27" s="10" t="s">
        <v>315</v>
      </c>
      <c r="I27" s="10"/>
      <c r="J27" s="14" t="s">
        <v>246</v>
      </c>
      <c r="K27" s="36" t="s">
        <v>214</v>
      </c>
      <c r="L27" s="34" t="s">
        <v>316</v>
      </c>
    </row>
    <row r="28" spans="1:13" ht="60">
      <c r="A28" s="35">
        <v>3</v>
      </c>
      <c r="B28" s="35"/>
      <c r="C28" s="10"/>
      <c r="D28" s="10"/>
      <c r="E28" s="10"/>
      <c r="F28" s="10" t="s">
        <v>317</v>
      </c>
      <c r="G28" s="10" t="s">
        <v>318</v>
      </c>
      <c r="H28" s="10" t="s">
        <v>319</v>
      </c>
      <c r="I28" s="10"/>
      <c r="J28" s="10" t="s">
        <v>247</v>
      </c>
      <c r="K28" s="33" t="s">
        <v>223</v>
      </c>
      <c r="L28" s="34" t="s">
        <v>288</v>
      </c>
    </row>
    <row r="29" spans="1:13" ht="75">
      <c r="A29" s="35">
        <v>3</v>
      </c>
      <c r="B29" s="35"/>
      <c r="C29" s="10"/>
      <c r="D29" s="10"/>
      <c r="E29" s="10"/>
      <c r="F29" s="10" t="s">
        <v>307</v>
      </c>
      <c r="G29" s="10" t="s">
        <v>291</v>
      </c>
      <c r="H29" s="10" t="s">
        <v>320</v>
      </c>
      <c r="I29" s="10"/>
      <c r="J29" s="10" t="s">
        <v>248</v>
      </c>
      <c r="K29" s="33" t="s">
        <v>225</v>
      </c>
      <c r="L29" s="34"/>
    </row>
    <row r="30" spans="1:13" ht="30">
      <c r="A30" s="35">
        <v>3</v>
      </c>
      <c r="B30" s="35"/>
      <c r="C30" s="10"/>
      <c r="D30" s="10"/>
      <c r="E30" s="10"/>
      <c r="F30" s="10" t="s">
        <v>322</v>
      </c>
      <c r="G30" s="10"/>
      <c r="H30" s="10"/>
      <c r="I30" s="10"/>
      <c r="J30" s="10" t="s">
        <v>258</v>
      </c>
      <c r="K30" s="33"/>
      <c r="L30" s="34"/>
    </row>
    <row r="31" spans="1:13" ht="30">
      <c r="A31" s="35">
        <v>3</v>
      </c>
      <c r="B31" s="35"/>
      <c r="C31" s="10"/>
      <c r="D31" s="10"/>
      <c r="E31" s="10"/>
      <c r="F31" s="10"/>
      <c r="G31" s="10"/>
      <c r="H31" s="10"/>
      <c r="I31" s="10"/>
      <c r="J31" s="10" t="s">
        <v>264</v>
      </c>
      <c r="K31" s="33"/>
      <c r="L31" s="34"/>
    </row>
    <row r="32" spans="1:13" ht="30">
      <c r="A32" s="35">
        <v>3</v>
      </c>
      <c r="B32" s="35"/>
      <c r="C32" s="10"/>
      <c r="D32" s="10"/>
      <c r="E32" s="10"/>
      <c r="F32" s="10"/>
      <c r="G32" s="10"/>
      <c r="H32" s="10"/>
      <c r="I32" s="10"/>
      <c r="J32" s="10" t="s">
        <v>266</v>
      </c>
      <c r="K32" s="33"/>
      <c r="L32" s="34"/>
    </row>
    <row r="33" spans="1:12" ht="30">
      <c r="A33" s="35">
        <v>3</v>
      </c>
      <c r="B33" s="35"/>
      <c r="C33" s="10"/>
      <c r="D33" s="10"/>
      <c r="E33" s="10"/>
      <c r="F33" s="10"/>
      <c r="G33" s="10"/>
      <c r="H33" s="10"/>
      <c r="I33" s="10"/>
      <c r="J33" s="10" t="s">
        <v>267</v>
      </c>
      <c r="K33" s="33"/>
      <c r="L33" s="34"/>
    </row>
    <row r="34" spans="1:12" ht="30">
      <c r="A34" s="35">
        <v>3</v>
      </c>
      <c r="B34" s="35"/>
      <c r="C34" s="10"/>
      <c r="D34" s="10"/>
      <c r="E34" s="10"/>
      <c r="F34" s="10"/>
      <c r="G34" s="10"/>
      <c r="H34" s="10"/>
      <c r="I34" s="10"/>
      <c r="J34" s="10" t="s">
        <v>270</v>
      </c>
      <c r="K34" s="33"/>
      <c r="L34" s="34"/>
    </row>
  </sheetData>
  <conditionalFormatting sqref="A2:M2 A3:G7 I3:J7 L3:M7 A8:M13 A14:E17 G14:G17 I14:I17 L14:M17 K25:K34">
    <cfRule type="expression" dxfId="33" priority="17">
      <formula>$B2&gt;0</formula>
    </cfRule>
  </conditionalFormatting>
  <conditionalFormatting sqref="A24:M24">
    <cfRule type="expression" dxfId="32" priority="15">
      <formula>$B24&gt;0</formula>
    </cfRule>
  </conditionalFormatting>
  <conditionalFormatting sqref="F14:F23">
    <cfRule type="expression" dxfId="31" priority="1">
      <formula>$B14&gt;0</formula>
    </cfRule>
  </conditionalFormatting>
  <conditionalFormatting sqref="F25:F34">
    <cfRule type="expression" dxfId="30" priority="14">
      <formula>$B25&gt;0</formula>
    </cfRule>
  </conditionalFormatting>
  <conditionalFormatting sqref="G25:G28">
    <cfRule type="expression" dxfId="29" priority="13">
      <formula>$B25&gt;0</formula>
    </cfRule>
  </conditionalFormatting>
  <conditionalFormatting sqref="H3:H7">
    <cfRule type="expression" dxfId="28" priority="8">
      <formula>$B3&gt;0</formula>
    </cfRule>
  </conditionalFormatting>
  <conditionalFormatting sqref="H14:H18">
    <cfRule type="expression" dxfId="27" priority="7">
      <formula>$B14&gt;0</formula>
    </cfRule>
  </conditionalFormatting>
  <conditionalFormatting sqref="H25:H29">
    <cfRule type="expression" dxfId="26" priority="6">
      <formula>$B25&gt;0</formula>
    </cfRule>
  </conditionalFormatting>
  <conditionalFormatting sqref="J14:J23">
    <cfRule type="expression" dxfId="25" priority="5">
      <formula>$B14&gt;0</formula>
    </cfRule>
  </conditionalFormatting>
  <conditionalFormatting sqref="J25:J34">
    <cfRule type="expression" dxfId="24" priority="4">
      <formula>$B25&gt;0</formula>
    </cfRule>
  </conditionalFormatting>
  <conditionalFormatting sqref="K3:K7">
    <cfRule type="expression" dxfId="23" priority="2">
      <formula>$B3&gt;0</formula>
    </cfRule>
  </conditionalFormatting>
  <conditionalFormatting sqref="K14:K23">
    <cfRule type="expression" dxfId="22" priority="3">
      <formula>$B14&gt;0</formula>
    </cfRule>
  </conditionalFormatting>
  <conditionalFormatting sqref="L25:L28">
    <cfRule type="expression" dxfId="21" priority="9">
      <formula>$B25&gt;0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'4.CE2'!$E$4:$E$195</xm:f>
          </x14:formula1>
          <xm:sqref>K2</xm:sqref>
        </x14:dataValidation>
        <x14:dataValidation type="list" allowBlank="1" showInputMessage="1" showErrorMessage="1" xr:uid="{00000000-0002-0000-0800-000001000000}">
          <x14:formula1>
            <xm:f>'4.CE2'!$E$2:$E$195</xm:f>
          </x14:formula1>
          <xm:sqref>K3:K34</xm:sqref>
        </x14:dataValidation>
        <x14:dataValidation type="list" allowBlank="1" showInputMessage="1" showErrorMessage="1" xr:uid="{00000000-0002-0000-0800-000002000000}">
          <x14:formula1>
            <xm:f>'5.SB'!$D$3:$D$29</xm:f>
          </x14:formula1>
          <xm:sqref>J2:J34</xm:sqref>
        </x14:dataValidation>
        <x14:dataValidation type="list" allowBlank="1" showInputMessage="1" showErrorMessage="1" xr:uid="{00000000-0002-0000-0800-000003000000}">
          <x14:formula1>
            <xm:f>AUX!$B$2:$B$17</xm:f>
          </x14:formula1>
          <xm:sqref>L2:L34</xm:sqref>
        </x14:dataValidation>
        <x14:dataValidation type="list" allowBlank="1" showInputMessage="1" showErrorMessage="1" xr:uid="{00000000-0002-0000-0800-000004000000}">
          <x14:formula1>
            <xm:f>AUX!$A$2:$A$17</xm:f>
          </x14:formula1>
          <xm:sqref>G2:G34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6"/>
  <sheetViews>
    <sheetView workbookViewId="0">
      <selection activeCell="E2" sqref="E2"/>
    </sheetView>
  </sheetViews>
  <sheetFormatPr defaultColWidth="11.42578125" defaultRowHeight="15"/>
  <cols>
    <col min="1" max="1" width="38.85546875" customWidth="1"/>
    <col min="2" max="2" width="8.85546875" customWidth="1"/>
    <col min="3" max="3" width="30.5703125" customWidth="1"/>
    <col min="4" max="4" width="17.7109375" customWidth="1"/>
    <col min="5" max="5" width="64.42578125" customWidth="1"/>
  </cols>
  <sheetData>
    <row r="1" spans="1:5">
      <c r="A1" s="4" t="s">
        <v>325</v>
      </c>
      <c r="B1" s="4" t="s">
        <v>326</v>
      </c>
      <c r="C1" s="4" t="s">
        <v>327</v>
      </c>
      <c r="D1" s="4" t="s">
        <v>328</v>
      </c>
      <c r="E1" s="4" t="s">
        <v>304</v>
      </c>
    </row>
    <row r="2" spans="1:5">
      <c r="A2" t="s">
        <v>329</v>
      </c>
      <c r="B2" t="s">
        <v>330</v>
      </c>
      <c r="C2" t="s">
        <v>331</v>
      </c>
      <c r="D2" t="s">
        <v>332</v>
      </c>
    </row>
    <row r="3" spans="1:5">
      <c r="A3" t="s">
        <v>333</v>
      </c>
      <c r="B3" t="s">
        <v>330</v>
      </c>
      <c r="C3" t="s">
        <v>334</v>
      </c>
      <c r="D3" t="s">
        <v>332</v>
      </c>
    </row>
    <row r="4" spans="1:5">
      <c r="A4" t="s">
        <v>335</v>
      </c>
      <c r="B4" t="s">
        <v>330</v>
      </c>
      <c r="C4" t="s">
        <v>336</v>
      </c>
      <c r="D4" t="s">
        <v>332</v>
      </c>
    </row>
    <row r="5" spans="1:5">
      <c r="A5" t="s">
        <v>337</v>
      </c>
      <c r="B5" t="s">
        <v>338</v>
      </c>
      <c r="C5" t="s">
        <v>331</v>
      </c>
      <c r="D5" t="s">
        <v>332</v>
      </c>
    </row>
    <row r="6" spans="1:5">
      <c r="A6" t="s">
        <v>315</v>
      </c>
      <c r="B6" t="s">
        <v>338</v>
      </c>
      <c r="C6" t="s">
        <v>331</v>
      </c>
      <c r="D6" t="s">
        <v>332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Javier López Campo-Cossío</cp:lastModifiedBy>
  <cp:revision/>
  <dcterms:created xsi:type="dcterms:W3CDTF">2015-06-05T18:19:34Z</dcterms:created>
  <dcterms:modified xsi:type="dcterms:W3CDTF">2025-11-05T10:55:52Z</dcterms:modified>
  <cp:category/>
  <cp:contentStatus/>
</cp:coreProperties>
</file>